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.xml" ContentType="application/vnd.openxmlformats-officedocument.spreadsheetml.sheetMetadata+xml"/>
  <Override PartName="/xl/python.xml" ContentType="application/vnd.ms-excel.python+xml"/>
  <Override PartName="/xl/richData/rdRichValueTypes.xml" ContentType="application/vnd.ms-excel.rdrichvaluetypes+xml"/>
  <Override PartName="/xl/richData/rdarray.xml" ContentType="application/vnd.ms-excel.rdarray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supportingpropertybag.xml" ContentType="application/vnd.ms-excel.rdsupportingpropertybag+xml"/>
  <Override PartName="/xl/richData/rdsupportingpropertybagstructure.xml" ContentType="application/vnd.ms-excel.rdsupportingpropertybagstructure+xml"/>
  <Override PartName="/xl/richData/richStyles.xml" ContentType="application/vnd.ms-excel.richstyles+xml"/>
  <Override PartName="/xl/richData/richValueRel.xml" ContentType="application/vnd.ms-excel.richvaluerel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studiosg-my.sharepoint.com/personal/sgb_itstudiosg_onmicrosoft_com/Documents/LM 26.08.2025/"/>
    </mc:Choice>
  </mc:AlternateContent>
  <xr:revisionPtr revIDLastSave="148" documentId="13_ncr:1_{15F6BE8C-0232-43FC-8694-86200108B727}" xr6:coauthVersionLast="47" xr6:coauthVersionMax="47" xr10:uidLastSave="{4A1EA705-78A8-40F4-8A7C-4D63BACC1022}"/>
  <bookViews>
    <workbookView xWindow="-108" yWindow="-108" windowWidth="23256" windowHeight="13176" activeTab="5" xr2:uid="{00000000-000D-0000-FFFF-FFFF00000000}"/>
  </bookViews>
  <sheets>
    <sheet name="Dane" sheetId="1" r:id="rId1"/>
    <sheet name="Wiek" sheetId="3" r:id="rId2"/>
    <sheet name="Arkusz1" sheetId="4" r:id="rId3"/>
    <sheet name="Arkusz2" sheetId="5" r:id="rId4"/>
    <sheet name="Analiza1" sheetId="6" r:id="rId5"/>
    <sheet name="Szczegóły1" sheetId="7" r:id="rId6"/>
  </sheets>
  <definedNames>
    <definedName name="_xlnm._FilterDatabase" localSheetId="0" hidden="1">Dane!$A$1:$O$101</definedName>
  </definedNames>
  <calcPr calcId="191029" calcCompleted="0"/>
  <pivotCaches>
    <pivotCache cacheId="12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 a="1"/>
  <c r="A6" i="6" s="1"/>
  <c r="A27" i="6" s="1" a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2" i="1"/>
  <c r="Q6" i="1"/>
  <c r="Q38" i="1"/>
  <c r="Q71" i="1"/>
  <c r="Q49" i="1"/>
  <c r="Q88" i="1"/>
  <c r="Q47" i="1"/>
  <c r="Q17" i="1"/>
  <c r="Q56" i="1"/>
  <c r="Q60" i="1"/>
  <c r="Q66" i="1"/>
  <c r="Q100" i="1"/>
  <c r="Q48" i="1"/>
  <c r="Q9" i="1"/>
  <c r="Q41" i="1"/>
  <c r="Q95" i="1"/>
  <c r="Q13" i="1"/>
  <c r="Q73" i="1"/>
  <c r="Q82" i="1"/>
  <c r="Q62" i="1"/>
  <c r="Q51" i="1"/>
  <c r="Q19" i="1"/>
  <c r="Q72" i="1"/>
  <c r="Q15" i="1"/>
  <c r="Q22" i="1"/>
  <c r="Q69" i="1"/>
  <c r="Q74" i="1"/>
  <c r="Q59" i="1"/>
  <c r="Q94" i="1"/>
  <c r="Q11" i="1"/>
  <c r="Q90" i="1"/>
  <c r="Q33" i="1"/>
  <c r="Q3" i="1"/>
  <c r="Q65" i="1"/>
  <c r="Q83" i="1"/>
  <c r="P27" i="1"/>
  <c r="Q27" i="1" s="1"/>
  <c r="P6" i="1"/>
  <c r="P38" i="1"/>
  <c r="P71" i="1"/>
  <c r="P49" i="1"/>
  <c r="P88" i="1"/>
  <c r="P47" i="1"/>
  <c r="P17" i="1"/>
  <c r="P56" i="1"/>
  <c r="P60" i="1"/>
  <c r="P78" i="1"/>
  <c r="Q78" i="1" s="1"/>
  <c r="P43" i="1"/>
  <c r="Q43" i="1" s="1"/>
  <c r="P58" i="1"/>
  <c r="Q58" i="1" s="1"/>
  <c r="P68" i="1"/>
  <c r="Q68" i="1" s="1"/>
  <c r="P8" i="1"/>
  <c r="Q8" i="1" s="1"/>
  <c r="P29" i="1"/>
  <c r="Q29" i="1" s="1"/>
  <c r="P7" i="1"/>
  <c r="Q7" i="1" s="1"/>
  <c r="P85" i="1"/>
  <c r="Q85" i="1" s="1"/>
  <c r="P86" i="1"/>
  <c r="Q86" i="1" s="1"/>
  <c r="P66" i="1"/>
  <c r="P100" i="1"/>
  <c r="P44" i="1"/>
  <c r="Q44" i="1" s="1"/>
  <c r="P77" i="1"/>
  <c r="Q77" i="1" s="1"/>
  <c r="P54" i="1"/>
  <c r="Q54" i="1" s="1"/>
  <c r="P21" i="1"/>
  <c r="Q21" i="1" s="1"/>
  <c r="P81" i="1"/>
  <c r="Q81" i="1" s="1"/>
  <c r="P16" i="1"/>
  <c r="Q16" i="1" s="1"/>
  <c r="P101" i="1"/>
  <c r="Q101" i="1" s="1"/>
  <c r="P2" i="1"/>
  <c r="Q2" i="1" s="1"/>
  <c r="P30" i="1"/>
  <c r="Q30" i="1" s="1"/>
  <c r="P48" i="1"/>
  <c r="P40" i="1"/>
  <c r="Q40" i="1" s="1"/>
  <c r="P99" i="1"/>
  <c r="Q99" i="1" s="1"/>
  <c r="P9" i="1"/>
  <c r="P35" i="1"/>
  <c r="Q35" i="1" s="1"/>
  <c r="P41" i="1"/>
  <c r="P95" i="1"/>
  <c r="P13" i="1"/>
  <c r="P73" i="1"/>
  <c r="P82" i="1"/>
  <c r="P62" i="1"/>
  <c r="P51" i="1"/>
  <c r="P19" i="1"/>
  <c r="P72" i="1"/>
  <c r="P20" i="1"/>
  <c r="Q20" i="1" s="1"/>
  <c r="P91" i="1"/>
  <c r="Q91" i="1" s="1"/>
  <c r="P52" i="1"/>
  <c r="Q52" i="1" s="1"/>
  <c r="P39" i="1"/>
  <c r="Q39" i="1" s="1"/>
  <c r="P5" i="1"/>
  <c r="Q5" i="1" s="1"/>
  <c r="P36" i="1"/>
  <c r="Q36" i="1" s="1"/>
  <c r="P25" i="1"/>
  <c r="Q25" i="1" s="1"/>
  <c r="P53" i="1"/>
  <c r="Q53" i="1" s="1"/>
  <c r="P50" i="1"/>
  <c r="Q50" i="1" s="1"/>
  <c r="P97" i="1"/>
  <c r="Q97" i="1" s="1"/>
  <c r="P93" i="1"/>
  <c r="Q93" i="1" s="1"/>
  <c r="P15" i="1"/>
  <c r="P57" i="1"/>
  <c r="Q57" i="1" s="1"/>
  <c r="P92" i="1"/>
  <c r="Q92" i="1" s="1"/>
  <c r="P4" i="1"/>
  <c r="Q4" i="1" s="1"/>
  <c r="P46" i="1"/>
  <c r="Q46" i="1" s="1"/>
  <c r="P22" i="1"/>
  <c r="P61" i="1"/>
  <c r="Q61" i="1" s="1"/>
  <c r="P42" i="1"/>
  <c r="Q42" i="1" s="1"/>
  <c r="P69" i="1"/>
  <c r="P74" i="1"/>
  <c r="P59" i="1"/>
  <c r="P31" i="1"/>
  <c r="Q31" i="1" s="1"/>
  <c r="P98" i="1"/>
  <c r="Q98" i="1" s="1"/>
  <c r="P45" i="1"/>
  <c r="Q45" i="1" s="1"/>
  <c r="P67" i="1"/>
  <c r="Q67" i="1" s="1"/>
  <c r="P55" i="1"/>
  <c r="Q55" i="1" s="1"/>
  <c r="P80" i="1"/>
  <c r="Q80" i="1" s="1"/>
  <c r="P28" i="1"/>
  <c r="Q28" i="1" s="1"/>
  <c r="P76" i="1"/>
  <c r="Q76" i="1" s="1"/>
  <c r="P12" i="1"/>
  <c r="Q12" i="1" s="1"/>
  <c r="P64" i="1"/>
  <c r="Q64" i="1" s="1"/>
  <c r="P10" i="1"/>
  <c r="Q10" i="1" s="1"/>
  <c r="P26" i="1"/>
  <c r="Q26" i="1" s="1"/>
  <c r="P79" i="1"/>
  <c r="Q79" i="1" s="1"/>
  <c r="P14" i="1"/>
  <c r="Q14" i="1" s="1"/>
  <c r="P89" i="1"/>
  <c r="Q89" i="1" s="1"/>
  <c r="P84" i="1"/>
  <c r="Q84" i="1" s="1"/>
  <c r="P87" i="1"/>
  <c r="Q87" i="1" s="1"/>
  <c r="P94" i="1"/>
  <c r="P96" i="1"/>
  <c r="Q96" i="1" s="1"/>
  <c r="P11" i="1"/>
  <c r="P23" i="1"/>
  <c r="Q23" i="1" s="1"/>
  <c r="P75" i="1"/>
  <c r="Q75" i="1" s="1"/>
  <c r="P90" i="1"/>
  <c r="P37" i="1"/>
  <c r="Q37" i="1" s="1"/>
  <c r="P33" i="1"/>
  <c r="P24" i="1"/>
  <c r="Q24" i="1" s="1"/>
  <c r="P3" i="1"/>
  <c r="P65" i="1"/>
  <c r="P63" i="1"/>
  <c r="Q63" i="1" s="1"/>
  <c r="P83" i="1"/>
  <c r="P70" i="1"/>
  <c r="Q70" i="1" s="1"/>
  <c r="P32" i="1"/>
  <c r="Q32" i="1" s="1"/>
  <c r="P34" i="1"/>
  <c r="Q34" i="1" s="1"/>
  <c r="P18" i="1"/>
  <c r="Q18" i="1" s="1"/>
  <c r="A27" i="6" l="1"/>
  <c r="A9" i="6" a="1"/>
  <c r="A9" i="6" s="1"/>
  <c r="A24" i="6" a="1"/>
  <c r="A24" i="6" s="1"/>
  <c r="A42" i="6" s="1" a="1"/>
  <c r="A42" i="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7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Tabela1_df=xl(%P2%, headers=True)</code>
    </pythonScript>
    <pythonScript>
      <code>#Porównanie wynagrodzenia brutto kobiet i mężczyzn w 5 różnych aspektach
plt.rcParams['font.family'] = ['Meiryo','Batang','TH SarabunPSK','SimHei','DejaVu Sans']
fig, axes = plt.subplots(5, 1, figsize=(8, 28))
# 1. Średnie wynagrodzenie brutto według płci
Tabela1_df.groupby('Płeć')['Wynagrodzenie brutto'].mean().plot(kind='bar', ax=axes[0], color=['#1f77b4','#ff7f0e'])
axes[0].set_title('Średnie wynagrodzenie brutto według płci')
axes[0].set_xlabel('Płeć')
axes[0].set_ylabel('Średnie wynagrodzenie brutto [PLN]')
# 2. Rozkład wynagrodzenia brutto dla kobiet i mężczyzn
for gender, color in zip(['K','M'], ['#1f77b4','#ff7f0e']):
    sns.histplot(Tabela1_df[Tabela1_df['Płeć']==gender]['Wynagrodzenie brutto'], ax=axes[1], label=f'{"Kobiety" if gender=="K" else "Mężczyźni"}', color=color, kde=True, stat='density', element='step', fill=False)
axes[1].set_title('Rozkład wynagrodzenia brutto według płci')
axes[1].set_xlabel('Wynagrodzenie brutto [PLN]')
axes[1].set_ylabel('Gęstość')
axes[1].legend()
# 3. Średnie wynagrodzenie brutto według stanowiska i płci
sns.barplot(data=Tabela1_df, x='Stanowisko', y='Wynagrodzenie brutto', hue='Płeć', ax=axes[2], palette=['#1f77b4','#ff7f0e'])
axes[2].set_title('Średnie wynagrodzenie brutto według stanowiska i płci')
axes[2].set_xlabel('Stanowisko')
axes[2].set_ylabel('Średnie wynagrodzenie brutto [PLN]')
axes[2].legend(title='Płeć')
axes[2].tick_params(axis='x', rotation=45)
# 4. Średnie wynagrodzenie brutto według wykształcenia i płci
sns.barplot(data=Tabela1_df, x='Wykształcenie', y='Wynagrodzenie brutto', hue='Płeć', ax=axes[3], palette=['#1f77b4','#ff7f0e'])
axes[3].set_title('Średnie wynagrodzenie brutto według wykształcenia i płci')
axes[3].set_xlabel('Wykształcenie')
axes[3].set_ylabel('Średnie wynagrodzenie brutto [PLN]')
axes[3].legend(title='Płeć')
axes[3].tick_params(axis='x', rotation=45)
# 5. Średnie wynagrodzenie brutto według miasta i płci
sns.barplot(data=Tabela1_df, x='Miasto', y='Wynagrodzenie brutto', hue='Płeć', ax=axes[4], palette=['#1f77b4','#ff7f0e'])
axes[4].set_title('Średnie wynagrodzenie brutto według miasta i płci')
axes[4].set_xlabel('Miasto')
axes[4].set_ylabel('Średnie wynagrodzenie brutto [PLN]')
axes[4].legend(title='Płeć')
axes[4].tick_params(axis='x', rotation=45)
plt.tight_layout()</code>
    </pythonScript>
  </pythonScripts>
</python>
</file>

<file path=xl/sharedStrings.xml><?xml version="1.0" encoding="utf-8"?>
<sst xmlns="http://schemas.openxmlformats.org/spreadsheetml/2006/main" count="948" uniqueCount="240">
  <si>
    <t>Imię</t>
  </si>
  <si>
    <t>Nazwisko</t>
  </si>
  <si>
    <t>Wiek</t>
  </si>
  <si>
    <t>Płeć</t>
  </si>
  <si>
    <t>Stanowisko</t>
  </si>
  <si>
    <t>Dział</t>
  </si>
  <si>
    <t>Wynagrodzenie brutto</t>
  </si>
  <si>
    <t>Data zatrudnienia</t>
  </si>
  <si>
    <t>Rodzaj umowy</t>
  </si>
  <si>
    <t>Miasto</t>
  </si>
  <si>
    <t>Wykształcenie</t>
  </si>
  <si>
    <t>Liczba dni urlopu</t>
  </si>
  <si>
    <t>Ocena roczna</t>
  </si>
  <si>
    <t>Status zatrudnienia</t>
  </si>
  <si>
    <t>Miłosz</t>
  </si>
  <si>
    <t>Maciej</t>
  </si>
  <si>
    <t>Liwia</t>
  </si>
  <si>
    <t>Julian</t>
  </si>
  <si>
    <t>Tomasz</t>
  </si>
  <si>
    <t>Jeremi</t>
  </si>
  <si>
    <t>Dominik</t>
  </si>
  <si>
    <t>Albert</t>
  </si>
  <si>
    <t>Leon</t>
  </si>
  <si>
    <t>Olaf</t>
  </si>
  <si>
    <t>Kazimierz</t>
  </si>
  <si>
    <t>Krystyna</t>
  </si>
  <si>
    <t>Anita</t>
  </si>
  <si>
    <t>Patryk</t>
  </si>
  <si>
    <t>Roksana</t>
  </si>
  <si>
    <t>Stefan</t>
  </si>
  <si>
    <t>Kamil</t>
  </si>
  <si>
    <t>Aurelia</t>
  </si>
  <si>
    <t>Cezary</t>
  </si>
  <si>
    <t>Klara</t>
  </si>
  <si>
    <t>Anna Maria</t>
  </si>
  <si>
    <t>Olgierd</t>
  </si>
  <si>
    <t>Dagmara</t>
  </si>
  <si>
    <t>Nikodem</t>
  </si>
  <si>
    <t>Mieszko</t>
  </si>
  <si>
    <t>Bruno</t>
  </si>
  <si>
    <t>Eliza</t>
  </si>
  <si>
    <t>Malwina</t>
  </si>
  <si>
    <t>Kalina</t>
  </si>
  <si>
    <t>Tymon</t>
  </si>
  <si>
    <t>Cyprian</t>
  </si>
  <si>
    <t>Tymoteusz</t>
  </si>
  <si>
    <t>Grzegorz</t>
  </si>
  <si>
    <t>Aniela</t>
  </si>
  <si>
    <t>Natasza</t>
  </si>
  <si>
    <t>Apolonia</t>
  </si>
  <si>
    <t>Ida</t>
  </si>
  <si>
    <t>Ewa</t>
  </si>
  <si>
    <t>Olga</t>
  </si>
  <si>
    <t>Jędrzej</t>
  </si>
  <si>
    <t>Melania</t>
  </si>
  <si>
    <t>Iwo</t>
  </si>
  <si>
    <t>Krystian</t>
  </si>
  <si>
    <t>Sylwia</t>
  </si>
  <si>
    <t>Monika</t>
  </si>
  <si>
    <t>Fryderyk</t>
  </si>
  <si>
    <t>Sandra</t>
  </si>
  <si>
    <t>Blanka</t>
  </si>
  <si>
    <t>Ewelina</t>
  </si>
  <si>
    <t>Julianna</t>
  </si>
  <si>
    <t>Alan</t>
  </si>
  <si>
    <t>Marcel</t>
  </si>
  <si>
    <t>Nela</t>
  </si>
  <si>
    <t>Marika</t>
  </si>
  <si>
    <t>Piotr</t>
  </si>
  <si>
    <t>Antoni</t>
  </si>
  <si>
    <t>Bartek</t>
  </si>
  <si>
    <t>Urszula</t>
  </si>
  <si>
    <t>Dariusz</t>
  </si>
  <si>
    <t>Wojciech</t>
  </si>
  <si>
    <t>Mateusz</t>
  </si>
  <si>
    <t>Tola</t>
  </si>
  <si>
    <t>Emil</t>
  </si>
  <si>
    <t>Paweł</t>
  </si>
  <si>
    <t>Norbert</t>
  </si>
  <si>
    <t>Ada</t>
  </si>
  <si>
    <t>Igor</t>
  </si>
  <si>
    <t>Marcelina</t>
  </si>
  <si>
    <t>Jacek</t>
  </si>
  <si>
    <t>Hubert</t>
  </si>
  <si>
    <t>Nicole</t>
  </si>
  <si>
    <t>Leonard</t>
  </si>
  <si>
    <t>Róża</t>
  </si>
  <si>
    <t>Julita</t>
  </si>
  <si>
    <t>Elsner</t>
  </si>
  <si>
    <t>Golisz</t>
  </si>
  <si>
    <t>Bytner</t>
  </si>
  <si>
    <t>Kandora</t>
  </si>
  <si>
    <t>Rejmer</t>
  </si>
  <si>
    <t>Kurczab</t>
  </si>
  <si>
    <t>Walencik</t>
  </si>
  <si>
    <t>Kotala</t>
  </si>
  <si>
    <t>Dziugieł</t>
  </si>
  <si>
    <t>Magryta</t>
  </si>
  <si>
    <t>Miksza</t>
  </si>
  <si>
    <t>Salach</t>
  </si>
  <si>
    <t>Kieszek</t>
  </si>
  <si>
    <t>Matyjas</t>
  </si>
  <si>
    <t>Proć</t>
  </si>
  <si>
    <t>Ciężka</t>
  </si>
  <si>
    <t>Gosik</t>
  </si>
  <si>
    <t>Chorążewicz</t>
  </si>
  <si>
    <t>Szemraj</t>
  </si>
  <si>
    <t>Ślipek</t>
  </si>
  <si>
    <t>Piotrowiak</t>
  </si>
  <si>
    <t>Zontek</t>
  </si>
  <si>
    <t>Kolman</t>
  </si>
  <si>
    <t>Sajnóg</t>
  </si>
  <si>
    <t>Litewka</t>
  </si>
  <si>
    <t>Fik</t>
  </si>
  <si>
    <t>Steckiewicz</t>
  </si>
  <si>
    <t>Dziarmaga</t>
  </si>
  <si>
    <t>Żywica</t>
  </si>
  <si>
    <t>Becker</t>
  </si>
  <si>
    <t>Grabas</t>
  </si>
  <si>
    <t>Koziatek</t>
  </si>
  <si>
    <t>Karol</t>
  </si>
  <si>
    <t>Ziemkiewicz</t>
  </si>
  <si>
    <t>Cybul</t>
  </si>
  <si>
    <t>Jędrzejek</t>
  </si>
  <si>
    <t>Kasica</t>
  </si>
  <si>
    <t>Wojtaszczyk</t>
  </si>
  <si>
    <t>Drywa</t>
  </si>
  <si>
    <t>Romaniak</t>
  </si>
  <si>
    <t>Stryjek</t>
  </si>
  <si>
    <t>Muskała</t>
  </si>
  <si>
    <t>Langier</t>
  </si>
  <si>
    <t>Feret</t>
  </si>
  <si>
    <t>Rolek</t>
  </si>
  <si>
    <t>Fiedoruk</t>
  </si>
  <si>
    <t>Wawrzkiewicz</t>
  </si>
  <si>
    <t>Laszkiewicz</t>
  </si>
  <si>
    <t>Kapciak</t>
  </si>
  <si>
    <t>Bródka</t>
  </si>
  <si>
    <t>Juras</t>
  </si>
  <si>
    <t>Giża</t>
  </si>
  <si>
    <t>Lesiewicz</t>
  </si>
  <si>
    <t>Kuska</t>
  </si>
  <si>
    <t>Wudarczyk</t>
  </si>
  <si>
    <t>Wlizło</t>
  </si>
  <si>
    <t>Dykas</t>
  </si>
  <si>
    <t>Malisz</t>
  </si>
  <si>
    <t>Wiaderek</t>
  </si>
  <si>
    <t>Broniarek</t>
  </si>
  <si>
    <t>Kornak</t>
  </si>
  <si>
    <t>Gamoń</t>
  </si>
  <si>
    <t>Molga</t>
  </si>
  <si>
    <t>Kędziorek</t>
  </si>
  <si>
    <t>Puc</t>
  </si>
  <si>
    <t>Romańczyk</t>
  </si>
  <si>
    <t>Megger</t>
  </si>
  <si>
    <t>Hajdasz</t>
  </si>
  <si>
    <t>Zaguła</t>
  </si>
  <si>
    <t>Kołton</t>
  </si>
  <si>
    <t>Pokusa</t>
  </si>
  <si>
    <t>Lorenz</t>
  </si>
  <si>
    <t>Sobieszczyk</t>
  </si>
  <si>
    <t>Gosek</t>
  </si>
  <si>
    <t>Rzucidło</t>
  </si>
  <si>
    <t>Demiańczuk</t>
  </si>
  <si>
    <t>Orkisz</t>
  </si>
  <si>
    <t>Czopik</t>
  </si>
  <si>
    <t>Glanc</t>
  </si>
  <si>
    <t>Sarota</t>
  </si>
  <si>
    <t>Dukat</t>
  </si>
  <si>
    <t>Wardzała</t>
  </si>
  <si>
    <t>Stuglik</t>
  </si>
  <si>
    <t>Teodorowicz</t>
  </si>
  <si>
    <t>Wojak</t>
  </si>
  <si>
    <t>Wołoszczuk</t>
  </si>
  <si>
    <t>Daniec</t>
  </si>
  <si>
    <t>Gągała</t>
  </si>
  <si>
    <t>Rorat</t>
  </si>
  <si>
    <t>Warmuz</t>
  </si>
  <si>
    <t>Kamieniak</t>
  </si>
  <si>
    <t>Hejduk</t>
  </si>
  <si>
    <t>Boguś</t>
  </si>
  <si>
    <t>Pierzak</t>
  </si>
  <si>
    <t>Nazarko</t>
  </si>
  <si>
    <t>Strzępek</t>
  </si>
  <si>
    <t>Rakus</t>
  </si>
  <si>
    <t>Hałat</t>
  </si>
  <si>
    <t>Jędrys</t>
  </si>
  <si>
    <t>M</t>
  </si>
  <si>
    <t>K</t>
  </si>
  <si>
    <t>Starszy Specjalista</t>
  </si>
  <si>
    <t>Dyrektor</t>
  </si>
  <si>
    <t>Konsultant</t>
  </si>
  <si>
    <t>Analityk</t>
  </si>
  <si>
    <t>Specjalista</t>
  </si>
  <si>
    <t>Manager</t>
  </si>
  <si>
    <t>Asystent</t>
  </si>
  <si>
    <t>Obsługa Klienta</t>
  </si>
  <si>
    <t>HR</t>
  </si>
  <si>
    <t>IT</t>
  </si>
  <si>
    <t>Sprzedaż</t>
  </si>
  <si>
    <t>Finanse</t>
  </si>
  <si>
    <t>Administracja</t>
  </si>
  <si>
    <t>Logistyka</t>
  </si>
  <si>
    <t>Marketing</t>
  </si>
  <si>
    <t>B2B</t>
  </si>
  <si>
    <t>Umowa o pracę</t>
  </si>
  <si>
    <t>Umowa zlecenie</t>
  </si>
  <si>
    <t>Katowice</t>
  </si>
  <si>
    <t>Warszawa</t>
  </si>
  <si>
    <t>Gdańsk</t>
  </si>
  <si>
    <t>Wrocław</t>
  </si>
  <si>
    <t>Kraków</t>
  </si>
  <si>
    <t>Poznań</t>
  </si>
  <si>
    <t>Łódź</t>
  </si>
  <si>
    <t>Magister</t>
  </si>
  <si>
    <t>Średnie</t>
  </si>
  <si>
    <t>Licencjat</t>
  </si>
  <si>
    <t>Doktorat</t>
  </si>
  <si>
    <t>Aktywny</t>
  </si>
  <si>
    <t>Zwolniony</t>
  </si>
  <si>
    <t>Grupa</t>
  </si>
  <si>
    <t>mniej niż 25 lat</t>
  </si>
  <si>
    <t>między 26 a 35</t>
  </si>
  <si>
    <t>między 36 a 45</t>
  </si>
  <si>
    <t>między 46 a 55</t>
  </si>
  <si>
    <t>między 56 a 65</t>
  </si>
  <si>
    <t>powyżej 65</t>
  </si>
  <si>
    <t>ID</t>
  </si>
  <si>
    <t>Liczba lat pracy</t>
  </si>
  <si>
    <t>Lata pracy (aktywni)</t>
  </si>
  <si>
    <t>Imię i nazwisko</t>
  </si>
  <si>
    <t>Średnia z Wynagrodzenie brutto</t>
  </si>
  <si>
    <t>Suma końcowa</t>
  </si>
  <si>
    <t>Rok zatrudnienia</t>
  </si>
  <si>
    <t>Liczba z Rok zatrudnienia</t>
  </si>
  <si>
    <t>Arkusz analizy</t>
  </si>
  <si>
    <t>Ten arkusz będzie zawierał wszystkie formuły Pythona wygenerowane przez funkcję Copilot.</t>
  </si>
  <si>
    <t>Załaduj dane z Dane, Tabela1</t>
  </si>
  <si>
    <t>Podgląd</t>
  </si>
  <si>
    <t>Porównanie wynagrodzenia brutto kobiet i mężczyzn w 5 różnych aspektach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</si>
</sst>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156082"/>
      <name val="Calibri"/>
      <family val="2"/>
      <scheme val="minor"/>
    </font>
    <font>
      <b/>
      <sz val="14"/>
      <color rgb="FF15608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/>
    </xf>
    <xf numFmtId="14" fontId="0" fillId="0" borderId="0" xfId="0" applyNumberFormat="1"/>
    <xf numFmtId="0" fontId="2" fillId="0" borderId="2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/>
    </xf>
    <xf numFmtId="1" fontId="0" fillId="0" borderId="0" xfId="0" applyNumberFormat="1"/>
    <xf numFmtId="0" fontId="0" fillId="0" borderId="0" xfId="0" applyNumberFormat="1"/>
    <xf numFmtId="0" fontId="0" fillId="0" borderId="0" xfId="0" pivotButton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Normalny" xfId="0" builtinId="0"/>
    <cellStyle name="Normalny 2" xfId="1" xr:uid="{1AF47F9B-82DA-4B74-BD37-ACDC0AA23F9C}"/>
  </cellStyles>
  <dxfs count="8"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19" formatCode="dd/mm/yyyy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microsoft.com/office/2017/06/relationships/rdSupportingPropertyBag" Target="richData/rdsupportingpropertybag.xml"/><Relationship Id="rId3" Type="http://schemas.openxmlformats.org/officeDocument/2006/relationships/worksheet" Target="worksheets/sheet3.xml"/><Relationship Id="rId21" Type="http://schemas.microsoft.com/office/2023/09/relationships/Python" Target="python.xml"/><Relationship Id="rId7" Type="http://schemas.openxmlformats.org/officeDocument/2006/relationships/pivotCacheDefinition" Target="pivotCache/pivotCacheDefinition1.xml"/><Relationship Id="rId12" Type="http://schemas.microsoft.com/office/2022/10/relationships/richValueRel" Target="richData/richValueRel.xml"/><Relationship Id="rId17" Type="http://schemas.microsoft.com/office/2017/06/relationships/rdSupportingPropertyBagStructure" Target="richData/rdsupportingpropertybagstructure.xml"/><Relationship Id="rId2" Type="http://schemas.openxmlformats.org/officeDocument/2006/relationships/worksheet" Target="worksheets/sheet2.xml"/><Relationship Id="rId16" Type="http://schemas.microsoft.com/office/2017/06/relationships/richStyles" Target="richData/richStyle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microsoft.com/office/2017/06/relationships/rdArray" Target="richData/rdarray.xml"/><Relationship Id="rId23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[Copilot przykład A.xlsx]Arkusz2!Tabela przestawna2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Arkusz2!$B$2</c:f>
              <c:strCache>
                <c:ptCount val="1"/>
                <c:pt idx="0">
                  <c:v>Suma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Arkusz2!$A$3:$A$14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Arkusz2!$B$3:$B$14</c:f>
              <c:numCache>
                <c:formatCode>0</c:formatCode>
                <c:ptCount val="11"/>
                <c:pt idx="0">
                  <c:v>6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  <c:pt idx="5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B-4E3A-A589-0F68FFBB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79823"/>
        <c:axId val="369780303"/>
      </c:lineChart>
      <c:catAx>
        <c:axId val="36977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9780303"/>
        <c:crosses val="autoZero"/>
        <c:auto val="1"/>
        <c:lblAlgn val="ctr"/>
        <c:lblOffset val="100"/>
        <c:noMultiLvlLbl val="0"/>
      </c:catAx>
      <c:valAx>
        <c:axId val="36978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9779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1</xdr:row>
      <xdr:rowOff>15240</xdr:rowOff>
    </xdr:from>
    <xdr:to>
      <xdr:col>13</xdr:col>
      <xdr:colOff>220980</xdr:colOff>
      <xdr:row>20</xdr:row>
      <xdr:rowOff>22860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CD21E19-B5E9-C304-E356-84CDBCB38D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1</xdr:col>
      <xdr:colOff>218932</xdr:colOff>
      <xdr:row>58</xdr:row>
      <xdr:rowOff>0</xdr:rowOff>
    </xdr:to>
    <xdr:pic>
      <xdr:nvPicPr>
        <xdr:cNvPr id="2" name="Obraz 1" title="Porównanie wynagrodzenia brutto kobiet i mężczyzn w 5 różnych aspektach">
          <a:extLst>
            <a:ext uri="{FF2B5EF4-FFF2-40B4-BE49-F238E27FC236}">
              <a16:creationId xmlns:a16="http://schemas.microsoft.com/office/drawing/2014/main" id="{1C17A372-1298-2D26-B217-292829972B4B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Analiza1!A42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61960"/>
          <a:ext cx="828532" cy="2926080"/>
        </a:xfrm>
        <a:prstGeom prst="rect">
          <a:avLst/>
        </a:prstGeom>
        <a:ln>
          <a:solidFill>
            <a:srgbClr val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137160</xdr:rowOff>
    </xdr:from>
    <xdr:to>
      <xdr:col>12</xdr:col>
      <xdr:colOff>209550</xdr:colOff>
      <xdr:row>147</xdr:row>
      <xdr:rowOff>11430</xdr:rowOff>
    </xdr:to>
    <xdr:pic>
      <xdr:nvPicPr>
        <xdr:cNvPr id="2" name="Obraz 1" title="Porównanie wynagrodzenia brutto kobiet i mężczyzn w 5 różnych aspektach">
          <a:extLst>
            <a:ext uri="{FF2B5EF4-FFF2-40B4-BE49-F238E27FC236}">
              <a16:creationId xmlns:a16="http://schemas.microsoft.com/office/drawing/2014/main" id="{8B3FE297-AE3E-428B-BC1C-FA2F6FE5698D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Analiza1!A42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7524750" cy="26574750"/>
        </a:xfrm>
        <a:prstGeom prst="rect">
          <a:avLst/>
        </a:prstGeom>
        <a:ln>
          <a:solidFill>
            <a:srgbClr val="000000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 Godziszewski" refreshedDate="45895.445447337966" createdVersion="8" refreshedVersion="8" minRefreshableVersion="3" recordCount="100" xr:uid="{51F7388A-6E5B-4ECF-AAEC-725C8F1B4406}">
  <cacheSource type="worksheet">
    <worksheetSource name="Tabela1"/>
  </cacheSource>
  <cacheFields count="19">
    <cacheField name="ID" numFmtId="0">
      <sharedItems containsSemiMixedTypes="0" containsString="0" containsNumber="1" containsInteger="1" minValue="10119" maxValue="99940"/>
    </cacheField>
    <cacheField name="Imię" numFmtId="0">
      <sharedItems/>
    </cacheField>
    <cacheField name="Nazwisko" numFmtId="0">
      <sharedItems/>
    </cacheField>
    <cacheField name="Wiek" numFmtId="0">
      <sharedItems containsSemiMixedTypes="0" containsString="0" containsNumber="1" containsInteger="1" minValue="22" maxValue="65"/>
    </cacheField>
    <cacheField name="Płeć" numFmtId="0">
      <sharedItems/>
    </cacheField>
    <cacheField name="Stanowisko" numFmtId="0">
      <sharedItems count="7">
        <s v="Dyrektor"/>
        <s v="Specjalista"/>
        <s v="Starszy Specjalista"/>
        <s v="Konsultant"/>
        <s v="Analityk"/>
        <s v="Asystent"/>
        <s v="Manager"/>
      </sharedItems>
    </cacheField>
    <cacheField name="Dział" numFmtId="0">
      <sharedItems/>
    </cacheField>
    <cacheField name="Wynagrodzenie brutto" numFmtId="0">
      <sharedItems containsSemiMixedTypes="0" containsString="0" containsNumber="1" minValue="4498.18" maxValue="24810.02"/>
    </cacheField>
    <cacheField name="Data zatrudnienia" numFmtId="14">
      <sharedItems containsSemiMixedTypes="0" containsNonDate="0" containsDate="1" containsString="0" minDate="2015-08-13T00:00:00" maxDate="2025-02-19T00:00:00"/>
    </cacheField>
    <cacheField name="Rodzaj umowy" numFmtId="0">
      <sharedItems/>
    </cacheField>
    <cacheField name="Miasto" numFmtId="0">
      <sharedItems/>
    </cacheField>
    <cacheField name="Wykształcenie" numFmtId="0">
      <sharedItems/>
    </cacheField>
    <cacheField name="Liczba dni urlopu" numFmtId="0">
      <sharedItems containsSemiMixedTypes="0" containsString="0" containsNumber="1" containsInteger="1" minValue="0" maxValue="26"/>
    </cacheField>
    <cacheField name="Ocena roczna" numFmtId="0">
      <sharedItems containsSemiMixedTypes="0" containsString="0" containsNumber="1" minValue="2.5" maxValue="4.9000000000000004"/>
    </cacheField>
    <cacheField name="Status zatrudnienia" numFmtId="0">
      <sharedItems/>
    </cacheField>
    <cacheField name="Liczba lat pracy" numFmtId="1">
      <sharedItems containsSemiMixedTypes="0" containsString="0" containsNumber="1" containsInteger="1" minValue="0" maxValue="10"/>
    </cacheField>
    <cacheField name="Lata pracy (aktywni)" numFmtId="0">
      <sharedItems containsMixedTypes="1" containsNumber="1" containsInteger="1" minValue="0" maxValue="10"/>
    </cacheField>
    <cacheField name="Imię i nazwisko" numFmtId="0">
      <sharedItems/>
    </cacheField>
    <cacheField name="Rok zatrudnienia" numFmtId="1">
      <sharedItems containsSemiMixedTypes="0" containsString="0" containsNumber="1" containsInteger="1" minValue="2015" maxValue="2025" count="11">
        <n v="2020"/>
        <n v="2023"/>
        <n v="2017"/>
        <n v="2019"/>
        <n v="2022"/>
        <n v="2021"/>
        <n v="2016"/>
        <n v="2018"/>
        <n v="2015"/>
        <n v="2024"/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0119"/>
    <s v="Kalina"/>
    <s v="Becker"/>
    <n v="30"/>
    <s v="K"/>
    <x v="0"/>
    <s v="Finanse"/>
    <n v="6372.68"/>
    <d v="2020-04-06T00:00:00"/>
    <s v="Umowa zlecenie"/>
    <s v="Poznań"/>
    <s v="Licencjat"/>
    <n v="9"/>
    <n v="2.7"/>
    <s v="Aktywny"/>
    <n v="5"/>
    <n v="5"/>
    <s v="Kalina Becker"/>
    <x v="0"/>
  </r>
  <r>
    <n v="32041"/>
    <s v="Anna Maria"/>
    <s v="Boguś"/>
    <n v="38"/>
    <s v="K"/>
    <x v="1"/>
    <s v="Administracja"/>
    <n v="19237.47"/>
    <d v="2023-12-24T00:00:00"/>
    <s v="Umowa o pracę"/>
    <s v="Poznań"/>
    <s v="Magister"/>
    <n v="16"/>
    <n v="2.6"/>
    <s v="Zwolniony"/>
    <n v="2"/>
    <s v=""/>
    <s v="Anna Maria Boguś"/>
    <x v="1"/>
  </r>
  <r>
    <n v="44575"/>
    <s v="Ida"/>
    <s v="Broniarek"/>
    <n v="60"/>
    <s v="K"/>
    <x v="2"/>
    <s v="Finanse"/>
    <n v="7305.31"/>
    <d v="2017-02-14T00:00:00"/>
    <s v="Umowa o pracę"/>
    <s v="Warszawa"/>
    <s v="Licencjat"/>
    <n v="22"/>
    <n v="4.2"/>
    <s v="Aktywny"/>
    <n v="8"/>
    <n v="8"/>
    <s v="Ida Broniarek"/>
    <x v="2"/>
  </r>
  <r>
    <n v="71689"/>
    <s v="Roksana"/>
    <s v="Bródka"/>
    <n v="64"/>
    <s v="K"/>
    <x v="0"/>
    <s v="IT"/>
    <n v="7827.04"/>
    <d v="2019-11-01T00:00:00"/>
    <s v="Umowa o pracę"/>
    <s v="Wrocław"/>
    <s v="Magister"/>
    <n v="11"/>
    <n v="4.3"/>
    <s v="Aktywny"/>
    <n v="6"/>
    <n v="6"/>
    <s v="Roksana Bródka"/>
    <x v="3"/>
  </r>
  <r>
    <n v="14129"/>
    <s v="Liwia"/>
    <s v="Bytner"/>
    <n v="41"/>
    <s v="K"/>
    <x v="3"/>
    <s v="HR"/>
    <n v="19842.96"/>
    <d v="2019-07-28T00:00:00"/>
    <s v="Umowa o pracę"/>
    <s v="Warszawa"/>
    <s v="Średnie"/>
    <n v="13"/>
    <n v="4.4000000000000004"/>
    <s v="Zwolniony"/>
    <n v="6"/>
    <s v=""/>
    <s v="Liwia Bytner"/>
    <x v="3"/>
  </r>
  <r>
    <n v="92553"/>
    <s v="Kamil"/>
    <s v="Chorążewicz"/>
    <n v="64"/>
    <s v="M"/>
    <x v="3"/>
    <s v="Marketing"/>
    <n v="5537.34"/>
    <d v="2020-02-06T00:00:00"/>
    <s v="B2B"/>
    <s v="Łódź"/>
    <s v="Średnie"/>
    <n v="20"/>
    <n v="4.8"/>
    <s v="Aktywny"/>
    <n v="5"/>
    <n v="5"/>
    <s v="Kamil Chorążewicz"/>
    <x v="0"/>
  </r>
  <r>
    <n v="23222"/>
    <s v="Roksana"/>
    <s v="Ciężka"/>
    <n v="53"/>
    <s v="K"/>
    <x v="4"/>
    <s v="Sprzedaż"/>
    <n v="12704.39"/>
    <d v="2022-03-05T00:00:00"/>
    <s v="B2B"/>
    <s v="Poznań"/>
    <s v="Licencjat"/>
    <n v="13"/>
    <n v="2.5"/>
    <s v="Aktywny"/>
    <n v="3"/>
    <n v="3"/>
    <s v="Roksana Ciężka"/>
    <x v="4"/>
  </r>
  <r>
    <n v="28233"/>
    <s v="Aniela"/>
    <s v="Cybul"/>
    <n v="57"/>
    <s v="K"/>
    <x v="1"/>
    <s v="HR"/>
    <n v="16775.07"/>
    <d v="2021-05-31T00:00:00"/>
    <s v="Umowa o pracę"/>
    <s v="Poznań"/>
    <s v="Średnie"/>
    <n v="16"/>
    <n v="3.1"/>
    <s v="Zwolniony"/>
    <n v="4"/>
    <s v=""/>
    <s v="Aniela Cybul"/>
    <x v="5"/>
  </r>
  <r>
    <n v="29030"/>
    <s v="Paweł"/>
    <s v="Czopik"/>
    <n v="29"/>
    <s v="M"/>
    <x v="1"/>
    <s v="IT"/>
    <n v="8820.11"/>
    <d v="2022-02-18T00:00:00"/>
    <s v="B2B"/>
    <s v="Poznań"/>
    <s v="Doktorat"/>
    <n v="25"/>
    <n v="4.9000000000000004"/>
    <s v="Aktywny"/>
    <n v="3"/>
    <n v="3"/>
    <s v="Paweł Czopik"/>
    <x v="4"/>
  </r>
  <r>
    <n v="35794"/>
    <s v="Hubert"/>
    <s v="Daniec"/>
    <n v="49"/>
    <s v="M"/>
    <x v="5"/>
    <s v="Obsługa Klienta"/>
    <n v="22694.18"/>
    <d v="2016-01-18T00:00:00"/>
    <s v="Umowa o pracę"/>
    <s v="Łódź"/>
    <s v="Doktorat"/>
    <n v="3"/>
    <n v="2.9"/>
    <s v="Zwolniony"/>
    <n v="9"/>
    <s v=""/>
    <s v="Hubert Daniec"/>
    <x v="6"/>
  </r>
  <r>
    <n v="67255"/>
    <s v="Tola"/>
    <s v="Demiańczuk"/>
    <n v="39"/>
    <s v="K"/>
    <x v="1"/>
    <s v="Logistyka"/>
    <n v="23079.8"/>
    <d v="2023-06-26T00:00:00"/>
    <s v="Umowa zlecenie"/>
    <s v="Kraków"/>
    <s v="Magister"/>
    <n v="23"/>
    <n v="3.7"/>
    <s v="Aktywny"/>
    <n v="2"/>
    <n v="2"/>
    <s v="Tola Demiańczuk"/>
    <x v="1"/>
  </r>
  <r>
    <n v="92771"/>
    <s v="Ida"/>
    <s v="Drywa"/>
    <n v="55"/>
    <s v="K"/>
    <x v="5"/>
    <s v="Obsługa Klienta"/>
    <n v="14792.23"/>
    <d v="2022-01-21T00:00:00"/>
    <s v="Umowa zlecenie"/>
    <s v="Wrocław"/>
    <s v="Magister"/>
    <n v="2"/>
    <n v="2.8"/>
    <s v="Zwolniony"/>
    <n v="3"/>
    <s v=""/>
    <s v="Ida Drywa"/>
    <x v="4"/>
  </r>
  <r>
    <n v="90721"/>
    <s v="Ada"/>
    <s v="Dukat"/>
    <n v="42"/>
    <s v="K"/>
    <x v="1"/>
    <s v="Marketing"/>
    <n v="19940.099999999999"/>
    <d v="2018-05-14T00:00:00"/>
    <s v="Umowa zlecenie"/>
    <s v="Warszawa"/>
    <s v="Doktorat"/>
    <n v="22"/>
    <n v="3.2"/>
    <s v="Aktywny"/>
    <n v="7"/>
    <n v="7"/>
    <s v="Ada Dukat"/>
    <x v="7"/>
  </r>
  <r>
    <n v="26397"/>
    <s v="Kalina"/>
    <s v="Dykas"/>
    <n v="56"/>
    <s v="K"/>
    <x v="1"/>
    <s v="Obsługa Klienta"/>
    <n v="5375.5"/>
    <d v="2018-02-19T00:00:00"/>
    <s v="Umowa zlecenie"/>
    <s v="Katowice"/>
    <s v="Licencjat"/>
    <n v="7"/>
    <n v="3.7"/>
    <s v="Zwolniony"/>
    <n v="7"/>
    <s v=""/>
    <s v="Kalina Dykas"/>
    <x v="7"/>
  </r>
  <r>
    <n v="44251"/>
    <s v="Eliza"/>
    <s v="Dziarmaga"/>
    <n v="33"/>
    <s v="K"/>
    <x v="6"/>
    <s v="Finanse"/>
    <n v="7535.02"/>
    <d v="2020-01-19T00:00:00"/>
    <s v="Umowa o pracę"/>
    <s v="Wrocław"/>
    <s v="Magister"/>
    <n v="24"/>
    <n v="4.8"/>
    <s v="Aktywny"/>
    <n v="5"/>
    <n v="5"/>
    <s v="Eliza Dziarmaga"/>
    <x v="0"/>
  </r>
  <r>
    <n v="78619"/>
    <s v="Albert"/>
    <s v="Dziugieł"/>
    <n v="43"/>
    <s v="M"/>
    <x v="2"/>
    <s v="Obsługa Klienta"/>
    <n v="21596.53"/>
    <d v="2015-10-30T00:00:00"/>
    <s v="Umowa zlecenie"/>
    <s v="Kraków"/>
    <s v="Magister"/>
    <n v="3"/>
    <n v="4.5"/>
    <s v="Zwolniony"/>
    <n v="10"/>
    <s v=""/>
    <s v="Albert Dziugieł"/>
    <x v="8"/>
  </r>
  <r>
    <n v="70080"/>
    <s v="Miłosz"/>
    <s v="Elsner"/>
    <n v="61"/>
    <s v="M"/>
    <x v="2"/>
    <s v="Obsługa Klienta"/>
    <n v="21462.240000000002"/>
    <d v="2016-02-28T00:00:00"/>
    <s v="B2B"/>
    <s v="Katowice"/>
    <s v="Magister"/>
    <n v="14"/>
    <n v="4.9000000000000004"/>
    <s v="Aktywny"/>
    <n v="9"/>
    <n v="9"/>
    <s v="Miłosz Elsner"/>
    <x v="6"/>
  </r>
  <r>
    <n v="78594"/>
    <s v="Jędrzej"/>
    <s v="Feret"/>
    <n v="49"/>
    <s v="M"/>
    <x v="0"/>
    <s v="Sprzedaż"/>
    <n v="24357.52"/>
    <d v="2017-08-29T00:00:00"/>
    <s v="B2B"/>
    <s v="Katowice"/>
    <s v="Licencjat"/>
    <n v="1"/>
    <n v="3.8"/>
    <s v="Zwolniony"/>
    <n v="8"/>
    <s v=""/>
    <s v="Jędrzej Feret"/>
    <x v="2"/>
  </r>
  <r>
    <n v="87435"/>
    <s v="Iwo"/>
    <s v="Fiedoruk"/>
    <n v="56"/>
    <s v="M"/>
    <x v="0"/>
    <s v="Administracja"/>
    <n v="15049.2"/>
    <d v="2023-03-22T00:00:00"/>
    <s v="Umowa o pracę"/>
    <s v="Wrocław"/>
    <s v="Doktorat"/>
    <n v="3"/>
    <n v="4.4000000000000004"/>
    <s v="Aktywny"/>
    <n v="2"/>
    <n v="2"/>
    <s v="Iwo Fiedoruk"/>
    <x v="1"/>
  </r>
  <r>
    <n v="27667"/>
    <s v="Mieszko"/>
    <s v="Fik"/>
    <n v="22"/>
    <s v="M"/>
    <x v="6"/>
    <s v="Sprzedaż"/>
    <n v="14568.86"/>
    <d v="2019-05-12T00:00:00"/>
    <s v="B2B"/>
    <s v="Wrocław"/>
    <s v="Magister"/>
    <n v="12"/>
    <n v="3"/>
    <s v="Aktywny"/>
    <n v="6"/>
    <n v="6"/>
    <s v="Mieszko Fik"/>
    <x v="3"/>
  </r>
  <r>
    <n v="53954"/>
    <s v="Nela"/>
    <s v="Gamoń"/>
    <n v="47"/>
    <s v="K"/>
    <x v="0"/>
    <s v="Logistyka"/>
    <n v="14779.65"/>
    <d v="2022-06-18T00:00:00"/>
    <s v="Umowa o pracę"/>
    <s v="Warszawa"/>
    <s v="Doktorat"/>
    <n v="25"/>
    <n v="4.3"/>
    <s v="Zwolniony"/>
    <n v="3"/>
    <s v=""/>
    <s v="Nela Gamoń"/>
    <x v="4"/>
  </r>
  <r>
    <n v="72165"/>
    <s v="Nicole"/>
    <s v="Gągała"/>
    <n v="59"/>
    <s v="K"/>
    <x v="0"/>
    <s v="Sprzedaż"/>
    <n v="15700.28"/>
    <d v="2022-04-22T00:00:00"/>
    <s v="Umowa zlecenie"/>
    <s v="Katowice"/>
    <s v="Magister"/>
    <n v="5"/>
    <n v="4.5"/>
    <s v="Aktywny"/>
    <n v="3"/>
    <n v="3"/>
    <s v="Nicole Gągała"/>
    <x v="4"/>
  </r>
  <r>
    <n v="50978"/>
    <s v="Aniela"/>
    <s v="Gągała"/>
    <n v="27"/>
    <s v="K"/>
    <x v="4"/>
    <s v="Marketing"/>
    <n v="24475.52"/>
    <d v="2020-12-16T00:00:00"/>
    <s v="B2B"/>
    <s v="Łódź"/>
    <s v="Licencjat"/>
    <n v="11"/>
    <n v="3.4"/>
    <s v="Aktywny"/>
    <n v="5"/>
    <n v="5"/>
    <s v="Aniela Gągała"/>
    <x v="0"/>
  </r>
  <r>
    <n v="14830"/>
    <s v="Sandra"/>
    <s v="Giża"/>
    <n v="61"/>
    <s v="K"/>
    <x v="6"/>
    <s v="HR"/>
    <n v="13162.96"/>
    <d v="2016-08-11T00:00:00"/>
    <s v="Umowa o pracę"/>
    <s v="Wrocław"/>
    <s v="Licencjat"/>
    <n v="20"/>
    <n v="4.9000000000000004"/>
    <s v="Aktywny"/>
    <n v="9"/>
    <n v="9"/>
    <s v="Sandra Giża"/>
    <x v="6"/>
  </r>
  <r>
    <n v="81127"/>
    <s v="Norbert"/>
    <s v="Glanc"/>
    <n v="50"/>
    <s v="M"/>
    <x v="6"/>
    <s v="Finanse"/>
    <n v="17566.13"/>
    <d v="2018-12-17T00:00:00"/>
    <s v="Umowa zlecenie"/>
    <s v="Poznań"/>
    <s v="Średnie"/>
    <n v="23"/>
    <n v="4.8"/>
    <s v="Aktywny"/>
    <n v="7"/>
    <n v="7"/>
    <s v="Norbert Glanc"/>
    <x v="7"/>
  </r>
  <r>
    <n v="51110"/>
    <s v="Maciej"/>
    <s v="Golisz"/>
    <n v="62"/>
    <s v="M"/>
    <x v="0"/>
    <s v="HR"/>
    <n v="23843.87"/>
    <d v="2022-06-21T00:00:00"/>
    <s v="Umowa o pracę"/>
    <s v="Warszawa"/>
    <s v="Magister"/>
    <n v="16"/>
    <n v="4.7"/>
    <s v="Aktywny"/>
    <n v="3"/>
    <n v="3"/>
    <s v="Maciej Golisz"/>
    <x v="4"/>
  </r>
  <r>
    <n v="47972"/>
    <s v="Mateusz"/>
    <s v="Gosek"/>
    <n v="54"/>
    <s v="M"/>
    <x v="5"/>
    <s v="Finanse"/>
    <n v="8302.6299999999992"/>
    <d v="2023-06-28T00:00:00"/>
    <s v="Umowa zlecenie"/>
    <s v="Katowice"/>
    <s v="Doktorat"/>
    <n v="16"/>
    <n v="2.9"/>
    <s v="Aktywny"/>
    <n v="2"/>
    <n v="2"/>
    <s v="Mateusz Gosek"/>
    <x v="1"/>
  </r>
  <r>
    <n v="60606"/>
    <s v="Stefan"/>
    <s v="Gosik"/>
    <n v="26"/>
    <s v="M"/>
    <x v="4"/>
    <s v="Logistyka"/>
    <n v="23792.959999999999"/>
    <d v="2015-08-29T00:00:00"/>
    <s v="B2B"/>
    <s v="Kraków"/>
    <s v="Magister"/>
    <n v="2"/>
    <n v="4.2"/>
    <s v="Aktywny"/>
    <n v="10"/>
    <n v="10"/>
    <s v="Stefan Gosik"/>
    <x v="8"/>
  </r>
  <r>
    <n v="46313"/>
    <s v="Tymon"/>
    <s v="Grabas"/>
    <n v="54"/>
    <s v="M"/>
    <x v="3"/>
    <s v="Finanse"/>
    <n v="22074.85"/>
    <d v="2018-11-25T00:00:00"/>
    <s v="B2B"/>
    <s v="Poznań"/>
    <s v="Doktorat"/>
    <n v="26"/>
    <n v="4"/>
    <s v="Aktywny"/>
    <n v="7"/>
    <n v="7"/>
    <s v="Tymon Grabas"/>
    <x v="7"/>
  </r>
  <r>
    <n v="98795"/>
    <s v="Urszula"/>
    <s v="Hajdasz"/>
    <n v="64"/>
    <s v="K"/>
    <x v="1"/>
    <s v="Logistyka"/>
    <n v="23481.02"/>
    <d v="2015-09-30T00:00:00"/>
    <s v="B2B"/>
    <s v="Warszawa"/>
    <s v="Średnie"/>
    <n v="11"/>
    <n v="4.4000000000000004"/>
    <s v="Aktywny"/>
    <n v="10"/>
    <n v="10"/>
    <s v="Urszula Hajdasz"/>
    <x v="8"/>
  </r>
  <r>
    <n v="55485"/>
    <s v="Anita"/>
    <s v="Hałat"/>
    <n v="37"/>
    <s v="K"/>
    <x v="0"/>
    <s v="Sprzedaż"/>
    <n v="5676.51"/>
    <d v="2016-07-26T00:00:00"/>
    <s v="B2B"/>
    <s v="Warszawa"/>
    <s v="Magister"/>
    <n v="14"/>
    <n v="4.7"/>
    <s v="Aktywny"/>
    <n v="9"/>
    <n v="9"/>
    <s v="Anita Hałat"/>
    <x v="6"/>
  </r>
  <r>
    <n v="34260"/>
    <s v="Ada"/>
    <s v="Hejduk"/>
    <n v="29"/>
    <s v="K"/>
    <x v="2"/>
    <s v="Administracja"/>
    <n v="22454.39"/>
    <d v="2021-01-16T00:00:00"/>
    <s v="Umowa o pracę"/>
    <s v="Wrocław"/>
    <s v="Doktorat"/>
    <n v="19"/>
    <n v="3.6"/>
    <s v="Zwolniony"/>
    <n v="4"/>
    <s v=""/>
    <s v="Ada Hejduk"/>
    <x v="5"/>
  </r>
  <r>
    <n v="82017"/>
    <s v="Ida"/>
    <s v="Jędrys"/>
    <n v="63"/>
    <s v="K"/>
    <x v="5"/>
    <s v="Obsługa Klienta"/>
    <n v="18294.66"/>
    <d v="2022-06-20T00:00:00"/>
    <s v="Umowa zlecenie"/>
    <s v="Łódź"/>
    <s v="Średnie"/>
    <n v="2"/>
    <n v="4"/>
    <s v="Aktywny"/>
    <n v="3"/>
    <n v="3"/>
    <s v="Ida Jędrys"/>
    <x v="4"/>
  </r>
  <r>
    <n v="27992"/>
    <s v="Natasza"/>
    <s v="Jędrzejek"/>
    <n v="45"/>
    <s v="K"/>
    <x v="6"/>
    <s v="Obsługa Klienta"/>
    <n v="20334.310000000001"/>
    <d v="2018-02-09T00:00:00"/>
    <s v="Umowa zlecenie"/>
    <s v="Kraków"/>
    <s v="Średnie"/>
    <n v="14"/>
    <n v="3.9"/>
    <s v="Aktywny"/>
    <n v="7"/>
    <n v="7"/>
    <s v="Natasza Jędrzejek"/>
    <x v="7"/>
  </r>
  <r>
    <n v="78326"/>
    <s v="Fryderyk"/>
    <s v="Juras"/>
    <n v="28"/>
    <s v="M"/>
    <x v="4"/>
    <s v="Finanse"/>
    <n v="12366.55"/>
    <d v="2018-05-05T00:00:00"/>
    <s v="Umowa zlecenie"/>
    <s v="Katowice"/>
    <s v="Doktorat"/>
    <n v="4"/>
    <n v="4.0999999999999996"/>
    <s v="Aktywny"/>
    <n v="7"/>
    <n v="7"/>
    <s v="Fryderyk Juras"/>
    <x v="7"/>
  </r>
  <r>
    <n v="24098"/>
    <s v="Grzegorz"/>
    <s v="Kamieniak"/>
    <n v="62"/>
    <s v="M"/>
    <x v="2"/>
    <s v="IT"/>
    <n v="10993.18"/>
    <d v="2024-06-19T00:00:00"/>
    <s v="Umowa o pracę"/>
    <s v="Katowice"/>
    <s v="Magister"/>
    <n v="7"/>
    <n v="4"/>
    <s v="Aktywny"/>
    <n v="1"/>
    <n v="1"/>
    <s v="Grzegorz Kamieniak"/>
    <x v="9"/>
  </r>
  <r>
    <n v="82952"/>
    <s v="Julian"/>
    <s v="Kandora"/>
    <n v="25"/>
    <s v="M"/>
    <x v="4"/>
    <s v="IT"/>
    <n v="11708.02"/>
    <d v="2020-05-03T00:00:00"/>
    <s v="Umowa zlecenie"/>
    <s v="Warszawa"/>
    <s v="Średnie"/>
    <n v="3"/>
    <n v="2.8"/>
    <s v="Zwolniony"/>
    <n v="5"/>
    <s v=""/>
    <s v="Julian Kandora"/>
    <x v="0"/>
  </r>
  <r>
    <n v="96089"/>
    <s v="Monika"/>
    <s v="Kapciak"/>
    <n v="53"/>
    <s v="K"/>
    <x v="4"/>
    <s v="Administracja"/>
    <n v="23164.22"/>
    <d v="2015-12-23T00:00:00"/>
    <s v="Umowa o pracę"/>
    <s v="Gdańsk"/>
    <s v="Licencjat"/>
    <n v="13"/>
    <n v="4.3"/>
    <s v="Aktywny"/>
    <n v="10"/>
    <n v="10"/>
    <s v="Monika Kapciak"/>
    <x v="8"/>
  </r>
  <r>
    <n v="41518"/>
    <s v="Tymoteusz"/>
    <s v="Karol"/>
    <n v="42"/>
    <s v="M"/>
    <x v="3"/>
    <s v="Sprzedaż"/>
    <n v="10589.5"/>
    <d v="2021-09-01T00:00:00"/>
    <s v="Umowa o pracę"/>
    <s v="Gdańsk"/>
    <s v="Magister"/>
    <n v="15"/>
    <n v="3.2"/>
    <s v="Aktywny"/>
    <n v="4"/>
    <n v="4"/>
    <s v="Tymoteusz Karol"/>
    <x v="5"/>
  </r>
  <r>
    <n v="42931"/>
    <s v="Apolonia"/>
    <s v="Kasica"/>
    <n v="49"/>
    <s v="K"/>
    <x v="5"/>
    <s v="IT"/>
    <n v="7839.84"/>
    <d v="2021-08-27T00:00:00"/>
    <s v="Umowa zlecenie"/>
    <s v="Łódź"/>
    <s v="Średnie"/>
    <n v="6"/>
    <n v="3.1"/>
    <s v="Zwolniony"/>
    <n v="4"/>
    <s v=""/>
    <s v="Apolonia Kasica"/>
    <x v="5"/>
  </r>
  <r>
    <n v="88533"/>
    <s v="Piotr"/>
    <s v="Kędziorek"/>
    <n v="47"/>
    <s v="M"/>
    <x v="5"/>
    <s v="Administracja"/>
    <n v="14533.93"/>
    <d v="2020-08-25T00:00:00"/>
    <s v="Umowa o pracę"/>
    <s v="Gdańsk"/>
    <s v="Doktorat"/>
    <n v="18"/>
    <n v="2.6"/>
    <s v="Aktywny"/>
    <n v="5"/>
    <n v="5"/>
    <s v="Piotr Kędziorek"/>
    <x v="0"/>
  </r>
  <r>
    <n v="50761"/>
    <s v="Krystyna"/>
    <s v="Kieszek"/>
    <n v="50"/>
    <s v="K"/>
    <x v="6"/>
    <s v="Obsługa Klienta"/>
    <n v="16907.07"/>
    <d v="2016-05-20T00:00:00"/>
    <s v="B2B"/>
    <s v="Poznań"/>
    <s v="Licencjat"/>
    <n v="14"/>
    <n v="4.0999999999999996"/>
    <s v="Aktywny"/>
    <n v="9"/>
    <n v="9"/>
    <s v="Krystyna Kieszek"/>
    <x v="6"/>
  </r>
  <r>
    <n v="59099"/>
    <s v="Olgierd"/>
    <s v="Kolman"/>
    <n v="38"/>
    <s v="M"/>
    <x v="5"/>
    <s v="Sprzedaż"/>
    <n v="7109.93"/>
    <d v="2024-09-06T00:00:00"/>
    <s v="Umowa zlecenie"/>
    <s v="Gdańsk"/>
    <s v="Magister"/>
    <n v="7"/>
    <n v="4.5999999999999996"/>
    <s v="Aktywny"/>
    <n v="1"/>
    <n v="1"/>
    <s v="Olgierd Kolman"/>
    <x v="9"/>
  </r>
  <r>
    <n v="46998"/>
    <s v="Wojciech"/>
    <s v="Kołton"/>
    <n v="36"/>
    <s v="M"/>
    <x v="2"/>
    <s v="HR"/>
    <n v="7113.13"/>
    <d v="2020-03-03T00:00:00"/>
    <s v="Umowa o pracę"/>
    <s v="Poznań"/>
    <s v="Licencjat"/>
    <n v="2"/>
    <n v="2.9"/>
    <s v="Aktywny"/>
    <n v="5"/>
    <n v="5"/>
    <s v="Wojciech Kołton"/>
    <x v="0"/>
  </r>
  <r>
    <n v="33889"/>
    <s v="Marcel"/>
    <s v="Kornak"/>
    <n v="34"/>
    <s v="M"/>
    <x v="2"/>
    <s v="Administracja"/>
    <n v="24467.47"/>
    <d v="2016-03-05T00:00:00"/>
    <s v="Umowa zlecenie"/>
    <s v="Gdańsk"/>
    <s v="Magister"/>
    <n v="19"/>
    <n v="2.8"/>
    <s v="Aktywny"/>
    <n v="9"/>
    <n v="9"/>
    <s v="Marcel Kornak"/>
    <x v="6"/>
  </r>
  <r>
    <n v="34226"/>
    <s v="Dominik"/>
    <s v="Kotala"/>
    <n v="63"/>
    <s v="M"/>
    <x v="1"/>
    <s v="Administracja"/>
    <n v="14143.81"/>
    <d v="2023-09-30T00:00:00"/>
    <s v="B2B"/>
    <s v="Wrocław"/>
    <s v="Magister"/>
    <n v="5"/>
    <n v="3.7"/>
    <s v="Zwolniony"/>
    <n v="2"/>
    <s v=""/>
    <s v="Dominik Kotala"/>
    <x v="1"/>
  </r>
  <r>
    <n v="88425"/>
    <s v="Cyprian"/>
    <s v="Koziatek"/>
    <n v="32"/>
    <s v="M"/>
    <x v="2"/>
    <s v="Logistyka"/>
    <n v="15431.87"/>
    <d v="2016-02-08T00:00:00"/>
    <s v="Umowa zlecenie"/>
    <s v="Warszawa"/>
    <s v="Doktorat"/>
    <n v="13"/>
    <n v="3.6"/>
    <s v="Zwolniony"/>
    <n v="9"/>
    <s v=""/>
    <s v="Cyprian Koziatek"/>
    <x v="6"/>
  </r>
  <r>
    <n v="56065"/>
    <s v="Tomasz"/>
    <s v="Kurczab"/>
    <n v="51"/>
    <s v="M"/>
    <x v="0"/>
    <s v="IT"/>
    <n v="19270.54"/>
    <d v="2018-03-15T00:00:00"/>
    <s v="B2B"/>
    <s v="Warszawa"/>
    <s v="Licencjat"/>
    <n v="19"/>
    <n v="4.9000000000000004"/>
    <s v="Zwolniony"/>
    <n v="7"/>
    <s v=""/>
    <s v="Tomasz Kurczab"/>
    <x v="7"/>
  </r>
  <r>
    <n v="64267"/>
    <s v="Ewelina"/>
    <s v="Kuska"/>
    <n v="31"/>
    <s v="K"/>
    <x v="5"/>
    <s v="Finanse"/>
    <n v="23249.46"/>
    <d v="2020-03-02T00:00:00"/>
    <s v="Umowa zlecenie"/>
    <s v="Wrocław"/>
    <s v="Doktorat"/>
    <n v="22"/>
    <n v="3.8"/>
    <s v="Aktywny"/>
    <n v="5"/>
    <n v="5"/>
    <s v="Ewelina Kuska"/>
    <x v="0"/>
  </r>
  <r>
    <n v="45159"/>
    <s v="Apolonia"/>
    <s v="Langier"/>
    <n v="46"/>
    <s v="K"/>
    <x v="5"/>
    <s v="IT"/>
    <n v="15381.56"/>
    <d v="2016-09-10T00:00:00"/>
    <s v="Umowa zlecenie"/>
    <s v="Gdańsk"/>
    <s v="Średnie"/>
    <n v="24"/>
    <n v="3.9"/>
    <s v="Zwolniony"/>
    <n v="9"/>
    <s v=""/>
    <s v="Apolonia Langier"/>
    <x v="6"/>
  </r>
  <r>
    <n v="91752"/>
    <s v="Sylwia"/>
    <s v="Laszkiewicz"/>
    <n v="59"/>
    <s v="K"/>
    <x v="2"/>
    <s v="Administracja"/>
    <n v="9228.07"/>
    <d v="2020-09-12T00:00:00"/>
    <s v="B2B"/>
    <s v="Katowice"/>
    <s v="Średnie"/>
    <n v="4"/>
    <n v="4.9000000000000004"/>
    <s v="Aktywny"/>
    <n v="5"/>
    <n v="5"/>
    <s v="Sylwia Laszkiewicz"/>
    <x v="0"/>
  </r>
  <r>
    <n v="22882"/>
    <s v="Blanka"/>
    <s v="Lesiewicz"/>
    <n v="37"/>
    <s v="K"/>
    <x v="1"/>
    <s v="Administracja"/>
    <n v="6722.53"/>
    <d v="2025-02-18T00:00:00"/>
    <s v="B2B"/>
    <s v="Warszawa"/>
    <s v="Średnie"/>
    <n v="11"/>
    <n v="3.8"/>
    <s v="Aktywny"/>
    <n v="0"/>
    <n v="0"/>
    <s v="Blanka Lesiewicz"/>
    <x v="10"/>
  </r>
  <r>
    <n v="60579"/>
    <s v="Nikodem"/>
    <s v="Litewka"/>
    <n v="34"/>
    <s v="M"/>
    <x v="6"/>
    <s v="IT"/>
    <n v="17968.669999999998"/>
    <d v="2017-09-08T00:00:00"/>
    <s v="Umowa zlecenie"/>
    <s v="Kraków"/>
    <s v="Licencjat"/>
    <n v="11"/>
    <n v="3"/>
    <s v="Aktywny"/>
    <n v="8"/>
    <n v="8"/>
    <s v="Nikodem Litewka"/>
    <x v="2"/>
  </r>
  <r>
    <n v="25480"/>
    <s v="Urszula"/>
    <s v="Lorenz"/>
    <n v="50"/>
    <s v="K"/>
    <x v="1"/>
    <s v="Finanse"/>
    <n v="10114.24"/>
    <d v="2015-08-20T00:00:00"/>
    <s v="Umowa zlecenie"/>
    <s v="Katowice"/>
    <s v="Średnie"/>
    <n v="13"/>
    <n v="3.7"/>
    <s v="Aktywny"/>
    <n v="10"/>
    <n v="10"/>
    <s v="Urszula Lorenz"/>
    <x v="8"/>
  </r>
  <r>
    <n v="90559"/>
    <s v="Leon"/>
    <s v="Magryta"/>
    <n v="53"/>
    <s v="M"/>
    <x v="1"/>
    <s v="Sprzedaż"/>
    <n v="19042.98"/>
    <d v="2020-02-01T00:00:00"/>
    <s v="Umowa zlecenie"/>
    <s v="Katowice"/>
    <s v="Licencjat"/>
    <n v="22"/>
    <n v="4.3"/>
    <s v="Zwolniony"/>
    <n v="5"/>
    <s v=""/>
    <s v="Leon Magryta"/>
    <x v="0"/>
  </r>
  <r>
    <n v="44602"/>
    <s v="Alan"/>
    <s v="Malisz"/>
    <n v="23"/>
    <s v="M"/>
    <x v="6"/>
    <s v="Logistyka"/>
    <n v="7915.72"/>
    <d v="2016-09-27T00:00:00"/>
    <s v="Umowa o pracę"/>
    <s v="Łódź"/>
    <s v="Doktorat"/>
    <n v="18"/>
    <n v="3.5"/>
    <s v="Aktywny"/>
    <n v="9"/>
    <n v="9"/>
    <s v="Alan Malisz"/>
    <x v="6"/>
  </r>
  <r>
    <n v="28983"/>
    <s v="Anita"/>
    <s v="Matyjas"/>
    <n v="34"/>
    <s v="K"/>
    <x v="2"/>
    <s v="IT"/>
    <n v="18843.55"/>
    <d v="2022-11-02T00:00:00"/>
    <s v="Umowa o pracę"/>
    <s v="Wrocław"/>
    <s v="Doktorat"/>
    <n v="12"/>
    <n v="3.9"/>
    <s v="Aktywny"/>
    <n v="3"/>
    <n v="3"/>
    <s v="Anita Matyjas"/>
    <x v="4"/>
  </r>
  <r>
    <n v="99251"/>
    <s v="Bartek"/>
    <s v="Megger"/>
    <n v="56"/>
    <s v="M"/>
    <x v="0"/>
    <s v="Obsługa Klienta"/>
    <n v="9898.36"/>
    <d v="2018-10-24T00:00:00"/>
    <s v="Umowa zlecenie"/>
    <s v="Gdańsk"/>
    <s v="Licencjat"/>
    <n v="2"/>
    <n v="2.6"/>
    <s v="Zwolniony"/>
    <n v="7"/>
    <s v=""/>
    <s v="Bartek Megger"/>
    <x v="7"/>
  </r>
  <r>
    <n v="57893"/>
    <s v="Olaf"/>
    <s v="Miksza"/>
    <n v="61"/>
    <s v="M"/>
    <x v="1"/>
    <s v="Administracja"/>
    <n v="19553.009999999998"/>
    <d v="2016-09-04T00:00:00"/>
    <s v="B2B"/>
    <s v="Wrocław"/>
    <s v="Magister"/>
    <n v="17"/>
    <n v="4.2"/>
    <s v="Zwolniony"/>
    <n v="9"/>
    <s v=""/>
    <s v="Olaf Miksza"/>
    <x v="6"/>
  </r>
  <r>
    <n v="29535"/>
    <s v="Marika"/>
    <s v="Molga"/>
    <n v="29"/>
    <s v="K"/>
    <x v="2"/>
    <s v="Marketing"/>
    <n v="20932.62"/>
    <d v="2021-05-15T00:00:00"/>
    <s v="Umowa o pracę"/>
    <s v="Katowice"/>
    <s v="Doktorat"/>
    <n v="26"/>
    <n v="4.5999999999999996"/>
    <s v="Aktywny"/>
    <n v="4"/>
    <n v="4"/>
    <s v="Marika Molga"/>
    <x v="5"/>
  </r>
  <r>
    <n v="91350"/>
    <s v="Olga"/>
    <s v="Muskała"/>
    <n v="62"/>
    <s v="K"/>
    <x v="6"/>
    <s v="Sprzedaż"/>
    <n v="19687.900000000001"/>
    <d v="2023-02-11T00:00:00"/>
    <s v="B2B"/>
    <s v="Poznań"/>
    <s v="Doktorat"/>
    <n v="4"/>
    <n v="3.2"/>
    <s v="Zwolniony"/>
    <n v="2"/>
    <s v=""/>
    <s v="Olga Muskała"/>
    <x v="1"/>
  </r>
  <r>
    <n v="59561"/>
    <s v="Julita"/>
    <s v="Nazarko"/>
    <n v="35"/>
    <s v="K"/>
    <x v="3"/>
    <s v="Sprzedaż"/>
    <n v="13930.86"/>
    <d v="2022-10-14T00:00:00"/>
    <s v="Umowa zlecenie"/>
    <s v="Poznań"/>
    <s v="Doktorat"/>
    <n v="5"/>
    <n v="4.3"/>
    <s v="Aktywny"/>
    <n v="3"/>
    <n v="3"/>
    <s v="Julita Nazarko"/>
    <x v="4"/>
  </r>
  <r>
    <n v="44983"/>
    <s v="Emil"/>
    <s v="Orkisz"/>
    <n v="24"/>
    <s v="M"/>
    <x v="5"/>
    <s v="Finanse"/>
    <n v="4857.07"/>
    <d v="2017-12-22T00:00:00"/>
    <s v="Umowa zlecenie"/>
    <s v="Warszawa"/>
    <s v="Magister"/>
    <n v="22"/>
    <n v="3.5"/>
    <s v="Aktywny"/>
    <n v="8"/>
    <n v="8"/>
    <s v="Emil Orkisz"/>
    <x v="2"/>
  </r>
  <r>
    <n v="72411"/>
    <s v="Norbert"/>
    <s v="Pierzak"/>
    <n v="56"/>
    <s v="M"/>
    <x v="4"/>
    <s v="Obsługa Klienta"/>
    <n v="23149.31"/>
    <d v="2024-02-23T00:00:00"/>
    <s v="Umowa zlecenie"/>
    <s v="Wrocław"/>
    <s v="Doktorat"/>
    <n v="12"/>
    <n v="3.1"/>
    <s v="Zwolniony"/>
    <n v="1"/>
    <s v=""/>
    <s v="Norbert Pierzak"/>
    <x v="9"/>
  </r>
  <r>
    <n v="79519"/>
    <s v="Klara"/>
    <s v="Piotrowiak"/>
    <n v="42"/>
    <s v="K"/>
    <x v="5"/>
    <s v="Sprzedaż"/>
    <n v="12458.26"/>
    <d v="2024-05-26T00:00:00"/>
    <s v="B2B"/>
    <s v="Kraków"/>
    <s v="Doktorat"/>
    <n v="19"/>
    <n v="4.0999999999999996"/>
    <s v="Zwolniony"/>
    <n v="1"/>
    <s v=""/>
    <s v="Klara Piotrowiak"/>
    <x v="9"/>
  </r>
  <r>
    <n v="73642"/>
    <s v="Ewa"/>
    <s v="Pokusa"/>
    <n v="36"/>
    <s v="K"/>
    <x v="5"/>
    <s v="IT"/>
    <n v="14959.39"/>
    <d v="2024-12-16T00:00:00"/>
    <s v="Umowa o pracę"/>
    <s v="Katowice"/>
    <s v="Magister"/>
    <n v="0"/>
    <n v="2.8"/>
    <s v="Aktywny"/>
    <n v="1"/>
    <n v="1"/>
    <s v="Ewa Pokusa"/>
    <x v="9"/>
  </r>
  <r>
    <n v="73460"/>
    <s v="Patryk"/>
    <s v="Proć"/>
    <n v="43"/>
    <s v="M"/>
    <x v="1"/>
    <s v="Logistyka"/>
    <n v="15299.43"/>
    <d v="2016-08-04T00:00:00"/>
    <s v="B2B"/>
    <s v="Łódź"/>
    <s v="Doktorat"/>
    <n v="4"/>
    <n v="3.7"/>
    <s v="Aktywny"/>
    <n v="9"/>
    <n v="9"/>
    <s v="Patryk Proć"/>
    <x v="6"/>
  </r>
  <r>
    <n v="82039"/>
    <s v="Anna Maria"/>
    <s v="Puc"/>
    <n v="63"/>
    <s v="K"/>
    <x v="4"/>
    <s v="IT"/>
    <n v="17359.939999999999"/>
    <d v="2023-06-02T00:00:00"/>
    <s v="Umowa zlecenie"/>
    <s v="Kraków"/>
    <s v="Średnie"/>
    <n v="0"/>
    <n v="4.7"/>
    <s v="Zwolniony"/>
    <n v="2"/>
    <s v=""/>
    <s v="Anna Maria Puc"/>
    <x v="1"/>
  </r>
  <r>
    <n v="32423"/>
    <s v="Nela"/>
    <s v="Rakus"/>
    <n v="51"/>
    <s v="K"/>
    <x v="5"/>
    <s v="Sprzedaż"/>
    <n v="7356.12"/>
    <d v="2017-09-12T00:00:00"/>
    <s v="Umowa zlecenie"/>
    <s v="Kraków"/>
    <s v="Doktorat"/>
    <n v="4"/>
    <n v="4"/>
    <s v="Aktywny"/>
    <n v="8"/>
    <n v="8"/>
    <s v="Nela Rakus"/>
    <x v="2"/>
  </r>
  <r>
    <n v="90730"/>
    <s v="Maciej"/>
    <s v="Rejmer"/>
    <n v="39"/>
    <s v="M"/>
    <x v="3"/>
    <s v="Sprzedaż"/>
    <n v="24035.24"/>
    <d v="2017-09-16T00:00:00"/>
    <s v="Umowa zlecenie"/>
    <s v="Gdańsk"/>
    <s v="Licencjat"/>
    <n v="5"/>
    <n v="4"/>
    <s v="Zwolniony"/>
    <n v="8"/>
    <s v=""/>
    <s v="Maciej Rejmer"/>
    <x v="2"/>
  </r>
  <r>
    <n v="50530"/>
    <s v="Melania"/>
    <s v="Rolek"/>
    <n v="27"/>
    <s v="K"/>
    <x v="2"/>
    <s v="Obsługa Klienta"/>
    <n v="11517.59"/>
    <d v="2020-11-07T00:00:00"/>
    <s v="Umowa zlecenie"/>
    <s v="Gdańsk"/>
    <s v="Magister"/>
    <n v="12"/>
    <n v="4.5999999999999996"/>
    <s v="Zwolniony"/>
    <n v="5"/>
    <s v=""/>
    <s v="Melania Rolek"/>
    <x v="0"/>
  </r>
  <r>
    <n v="32047"/>
    <s v="Kamil"/>
    <s v="Romaniak"/>
    <n v="54"/>
    <s v="M"/>
    <x v="5"/>
    <s v="Marketing"/>
    <n v="14746.79"/>
    <d v="2016-07-30T00:00:00"/>
    <s v="Umowa zlecenie"/>
    <s v="Kraków"/>
    <s v="Licencjat"/>
    <n v="11"/>
    <n v="4.9000000000000004"/>
    <s v="Zwolniony"/>
    <n v="9"/>
    <s v=""/>
    <s v="Kamil Romaniak"/>
    <x v="6"/>
  </r>
  <r>
    <n v="79349"/>
    <s v="Antoni"/>
    <s v="Romańczyk"/>
    <n v="51"/>
    <s v="M"/>
    <x v="3"/>
    <s v="Sprzedaż"/>
    <n v="23429.77"/>
    <d v="2021-01-14T00:00:00"/>
    <s v="Umowa zlecenie"/>
    <s v="Wrocław"/>
    <s v="Magister"/>
    <n v="1"/>
    <n v="3.5"/>
    <s v="Zwolniony"/>
    <n v="4"/>
    <s v=""/>
    <s v="Antoni Romańczyk"/>
    <x v="5"/>
  </r>
  <r>
    <n v="44177"/>
    <s v="Leonard"/>
    <s v="Rorat"/>
    <n v="31"/>
    <s v="M"/>
    <x v="1"/>
    <s v="Logistyka"/>
    <n v="19685.98"/>
    <d v="2020-10-23T00:00:00"/>
    <s v="Umowa zlecenie"/>
    <s v="Kraków"/>
    <s v="Średnie"/>
    <n v="21"/>
    <n v="4.2"/>
    <s v="Aktywny"/>
    <n v="5"/>
    <n v="5"/>
    <s v="Leonard Rorat"/>
    <x v="0"/>
  </r>
  <r>
    <n v="63883"/>
    <s v="Bartek"/>
    <s v="Rzucidło"/>
    <n v="54"/>
    <s v="M"/>
    <x v="1"/>
    <s v="Finanse"/>
    <n v="7965.6"/>
    <d v="2020-04-07T00:00:00"/>
    <s v="B2B"/>
    <s v="Łódź"/>
    <s v="Średnie"/>
    <n v="15"/>
    <n v="2.6"/>
    <s v="Aktywny"/>
    <n v="5"/>
    <n v="5"/>
    <s v="Bartek Rzucidło"/>
    <x v="0"/>
  </r>
  <r>
    <n v="77390"/>
    <s v="Dagmara"/>
    <s v="Sajnóg"/>
    <n v="49"/>
    <s v="K"/>
    <x v="2"/>
    <s v="Finanse"/>
    <n v="9453.33"/>
    <d v="2018-04-26T00:00:00"/>
    <s v="Umowa zlecenie"/>
    <s v="Warszawa"/>
    <s v="Licencjat"/>
    <n v="9"/>
    <n v="3"/>
    <s v="Aktywny"/>
    <n v="7"/>
    <n v="7"/>
    <s v="Dagmara Sajnóg"/>
    <x v="7"/>
  </r>
  <r>
    <n v="85340"/>
    <s v="Kazimierz"/>
    <s v="Salach"/>
    <n v="52"/>
    <s v="M"/>
    <x v="1"/>
    <s v="Administracja"/>
    <n v="12835.09"/>
    <d v="2021-01-25T00:00:00"/>
    <s v="B2B"/>
    <s v="Katowice"/>
    <s v="Średnie"/>
    <n v="1"/>
    <n v="3.6"/>
    <s v="Aktywny"/>
    <n v="4"/>
    <n v="4"/>
    <s v="Kazimierz Salach"/>
    <x v="5"/>
  </r>
  <r>
    <n v="75658"/>
    <s v="Dagmara"/>
    <s v="Sarota"/>
    <n v="60"/>
    <s v="K"/>
    <x v="6"/>
    <s v="HR"/>
    <n v="4498.18"/>
    <d v="2016-12-28T00:00:00"/>
    <s v="Umowa zlecenie"/>
    <s v="Warszawa"/>
    <s v="Licencjat"/>
    <n v="2"/>
    <n v="3.1"/>
    <s v="Aktywny"/>
    <n v="9"/>
    <n v="9"/>
    <s v="Dagmara Sarota"/>
    <x v="6"/>
  </r>
  <r>
    <n v="81152"/>
    <s v="Ida"/>
    <s v="Sobieszczyk"/>
    <n v="39"/>
    <s v="K"/>
    <x v="2"/>
    <s v="HR"/>
    <n v="18758.259999999998"/>
    <d v="2020-06-06T00:00:00"/>
    <s v="Umowa zlecenie"/>
    <s v="Łódź"/>
    <s v="Magister"/>
    <n v="21"/>
    <n v="3.8"/>
    <s v="Aktywny"/>
    <n v="5"/>
    <n v="5"/>
    <s v="Ida Sobieszczyk"/>
    <x v="0"/>
  </r>
  <r>
    <n v="61158"/>
    <s v="Bruno"/>
    <s v="Steckiewicz"/>
    <n v="58"/>
    <s v="M"/>
    <x v="6"/>
    <s v="Logistyka"/>
    <n v="8479.5"/>
    <d v="2016-06-21T00:00:00"/>
    <s v="Umowa zlecenie"/>
    <s v="Kraków"/>
    <s v="Licencjat"/>
    <n v="17"/>
    <n v="3.4"/>
    <s v="Aktywny"/>
    <n v="9"/>
    <n v="9"/>
    <s v="Bruno Steckiewicz"/>
    <x v="6"/>
  </r>
  <r>
    <n v="45856"/>
    <s v="Ewa"/>
    <s v="Stryjek"/>
    <n v="56"/>
    <s v="K"/>
    <x v="1"/>
    <s v="IT"/>
    <n v="5540.74"/>
    <d v="2023-03-04T00:00:00"/>
    <s v="B2B"/>
    <s v="Kraków"/>
    <s v="Doktorat"/>
    <n v="19"/>
    <n v="4.8"/>
    <s v="Zwolniony"/>
    <n v="2"/>
    <s v=""/>
    <s v="Ewa Stryjek"/>
    <x v="1"/>
  </r>
  <r>
    <n v="47159"/>
    <s v="Aniela"/>
    <s v="Strzępek"/>
    <n v="32"/>
    <s v="K"/>
    <x v="3"/>
    <s v="Logistyka"/>
    <n v="16380.27"/>
    <d v="2024-08-04T00:00:00"/>
    <s v="Umowa zlecenie"/>
    <s v="Poznań"/>
    <s v="Średnie"/>
    <n v="7"/>
    <n v="2.6"/>
    <s v="Zwolniony"/>
    <n v="1"/>
    <s v=""/>
    <s v="Aniela Strzępek"/>
    <x v="9"/>
  </r>
  <r>
    <n v="88746"/>
    <s v="Liwia"/>
    <s v="Stuglik"/>
    <n v="58"/>
    <s v="K"/>
    <x v="2"/>
    <s v="IT"/>
    <n v="14298.81"/>
    <d v="2021-09-06T00:00:00"/>
    <s v="Umowa zlecenie"/>
    <s v="Katowice"/>
    <s v="Doktorat"/>
    <n v="7"/>
    <n v="4.7"/>
    <s v="Aktywny"/>
    <n v="4"/>
    <n v="4"/>
    <s v="Liwia Stuglik"/>
    <x v="5"/>
  </r>
  <r>
    <n v="99940"/>
    <s v="Aurelia"/>
    <s v="Szemraj"/>
    <n v="65"/>
    <s v="K"/>
    <x v="2"/>
    <s v="Logistyka"/>
    <n v="18614.52"/>
    <d v="2017-08-23T00:00:00"/>
    <s v="Umowa zlecenie"/>
    <s v="Gdańsk"/>
    <s v="Magister"/>
    <n v="1"/>
    <n v="3.3"/>
    <s v="Aktywny"/>
    <n v="8"/>
    <n v="8"/>
    <s v="Aurelia Szemraj"/>
    <x v="2"/>
  </r>
  <r>
    <n v="21371"/>
    <s v="Cezary"/>
    <s v="Ślipek"/>
    <n v="48"/>
    <s v="M"/>
    <x v="5"/>
    <s v="Sprzedaż"/>
    <n v="23958.959999999999"/>
    <d v="2017-12-23T00:00:00"/>
    <s v="Umowa o pracę"/>
    <s v="Poznań"/>
    <s v="Średnie"/>
    <n v="3"/>
    <n v="4.5"/>
    <s v="Aktywny"/>
    <n v="8"/>
    <n v="8"/>
    <s v="Cezary Ślipek"/>
    <x v="2"/>
  </r>
  <r>
    <n v="15996"/>
    <s v="Malwina"/>
    <s v="Teodorowicz"/>
    <n v="23"/>
    <s v="K"/>
    <x v="2"/>
    <s v="Marketing"/>
    <n v="24810.02"/>
    <d v="2018-01-30T00:00:00"/>
    <s v="Umowa zlecenie"/>
    <s v="Kraków"/>
    <s v="Magister"/>
    <n v="10"/>
    <n v="3.2"/>
    <s v="Aktywny"/>
    <n v="7"/>
    <n v="7"/>
    <s v="Malwina Teodorowicz"/>
    <x v="7"/>
  </r>
  <r>
    <n v="17287"/>
    <s v="Jeremi"/>
    <s v="Walencik"/>
    <n v="46"/>
    <s v="M"/>
    <x v="4"/>
    <s v="Finanse"/>
    <n v="8756.94"/>
    <d v="2021-11-14T00:00:00"/>
    <s v="B2B"/>
    <s v="Gdańsk"/>
    <s v="Doktorat"/>
    <n v="9"/>
    <n v="3.5"/>
    <s v="Zwolniony"/>
    <n v="4"/>
    <s v=""/>
    <s v="Jeremi Walencik"/>
    <x v="5"/>
  </r>
  <r>
    <n v="81828"/>
    <s v="Igor"/>
    <s v="Wardzała"/>
    <n v="36"/>
    <s v="M"/>
    <x v="1"/>
    <s v="Finanse"/>
    <n v="21124.03"/>
    <d v="2017-09-02T00:00:00"/>
    <s v="Umowa zlecenie"/>
    <s v="Warszawa"/>
    <s v="Doktorat"/>
    <n v="16"/>
    <n v="3.1"/>
    <s v="Aktywny"/>
    <n v="8"/>
    <n v="8"/>
    <s v="Igor Wardzała"/>
    <x v="2"/>
  </r>
  <r>
    <n v="47850"/>
    <s v="Róża"/>
    <s v="Warmuz"/>
    <n v="36"/>
    <s v="K"/>
    <x v="3"/>
    <s v="IT"/>
    <n v="14274.39"/>
    <d v="2019-08-02T00:00:00"/>
    <s v="B2B"/>
    <s v="Łódź"/>
    <s v="Doktorat"/>
    <n v="19"/>
    <n v="4.2"/>
    <s v="Zwolniony"/>
    <n v="6"/>
    <s v=""/>
    <s v="Róża Warmuz"/>
    <x v="3"/>
  </r>
  <r>
    <n v="15728"/>
    <s v="Krystian"/>
    <s v="Wawrzkiewicz"/>
    <n v="62"/>
    <s v="M"/>
    <x v="4"/>
    <s v="Obsługa Klienta"/>
    <n v="16834.59"/>
    <d v="2021-08-01T00:00:00"/>
    <s v="Umowa zlecenie"/>
    <s v="Wrocław"/>
    <s v="Doktorat"/>
    <n v="12"/>
    <n v="4.3"/>
    <s v="Aktywny"/>
    <n v="4"/>
    <n v="4"/>
    <s v="Krystian Wawrzkiewicz"/>
    <x v="5"/>
  </r>
  <r>
    <n v="54529"/>
    <s v="Tymoteusz"/>
    <s v="Wiaderek"/>
    <n v="37"/>
    <s v="M"/>
    <x v="4"/>
    <s v="Obsługa Klienta"/>
    <n v="19582.439999999999"/>
    <d v="2020-09-22T00:00:00"/>
    <s v="Umowa zlecenie"/>
    <s v="Wrocław"/>
    <s v="Doktorat"/>
    <n v="9"/>
    <n v="3.1"/>
    <s v="Aktywny"/>
    <n v="5"/>
    <n v="5"/>
    <s v="Tymoteusz Wiaderek"/>
    <x v="0"/>
  </r>
  <r>
    <n v="34899"/>
    <s v="Ewa"/>
    <s v="Wlizło"/>
    <n v="27"/>
    <s v="K"/>
    <x v="6"/>
    <s v="Obsługa Klienta"/>
    <n v="22574.09"/>
    <d v="2017-08-07T00:00:00"/>
    <s v="Umowa zlecenie"/>
    <s v="Łódź"/>
    <s v="Doktorat"/>
    <n v="5"/>
    <n v="3.2"/>
    <s v="Aktywny"/>
    <n v="8"/>
    <n v="8"/>
    <s v="Ewa Wlizło"/>
    <x v="2"/>
  </r>
  <r>
    <n v="48618"/>
    <s v="Marcelina"/>
    <s v="Wojak"/>
    <n v="51"/>
    <s v="K"/>
    <x v="3"/>
    <s v="Marketing"/>
    <n v="24668.29"/>
    <d v="2016-03-27T00:00:00"/>
    <s v="B2B"/>
    <s v="Poznań"/>
    <s v="Magister"/>
    <n v="16"/>
    <n v="3.7"/>
    <s v="Zwolniony"/>
    <n v="9"/>
    <s v=""/>
    <s v="Marcelina Wojak"/>
    <x v="6"/>
  </r>
  <r>
    <n v="99294"/>
    <s v="Liwia"/>
    <s v="Wojtaszczyk"/>
    <n v="42"/>
    <s v="K"/>
    <x v="2"/>
    <s v="Administracja"/>
    <n v="12235.27"/>
    <d v="2022-02-10T00:00:00"/>
    <s v="Umowa zlecenie"/>
    <s v="Gdańsk"/>
    <s v="Średnie"/>
    <n v="17"/>
    <n v="3.8"/>
    <s v="Zwolniony"/>
    <n v="3"/>
    <s v=""/>
    <s v="Liwia Wojtaszczyk"/>
    <x v="4"/>
  </r>
  <r>
    <n v="62585"/>
    <s v="Jacek"/>
    <s v="Wołoszczuk"/>
    <n v="32"/>
    <s v="M"/>
    <x v="1"/>
    <s v="HR"/>
    <n v="7888.12"/>
    <d v="2022-11-05T00:00:00"/>
    <s v="Umowa zlecenie"/>
    <s v="Gdańsk"/>
    <s v="Średnie"/>
    <n v="26"/>
    <n v="3.8"/>
    <s v="Aktywny"/>
    <n v="3"/>
    <n v="3"/>
    <s v="Jacek Wołoszczuk"/>
    <x v="4"/>
  </r>
  <r>
    <n v="35547"/>
    <s v="Julianna"/>
    <s v="Wudarczyk"/>
    <n v="34"/>
    <s v="K"/>
    <x v="5"/>
    <s v="Obsługa Klienta"/>
    <n v="11784.23"/>
    <d v="2015-08-13T00:00:00"/>
    <s v="B2B"/>
    <s v="Wrocław"/>
    <s v="Magister"/>
    <n v="25"/>
    <n v="4.7"/>
    <s v="Aktywny"/>
    <n v="10"/>
    <n v="10"/>
    <s v="Julianna Wudarczyk"/>
    <x v="8"/>
  </r>
  <r>
    <n v="57451"/>
    <s v="Dariusz"/>
    <s v="Zaguła"/>
    <n v="65"/>
    <s v="M"/>
    <x v="1"/>
    <s v="Sprzedaż"/>
    <n v="16749.759999999998"/>
    <d v="2021-11-12T00:00:00"/>
    <s v="Umowa o pracę"/>
    <s v="Poznań"/>
    <s v="Licencjat"/>
    <n v="20"/>
    <n v="4.8"/>
    <s v="Aktywny"/>
    <n v="4"/>
    <n v="4"/>
    <s v="Dariusz Zaguła"/>
    <x v="5"/>
  </r>
  <r>
    <n v="85528"/>
    <s v="Grzegorz"/>
    <s v="Ziemkiewicz"/>
    <n v="58"/>
    <s v="M"/>
    <x v="1"/>
    <s v="Finanse"/>
    <n v="22971.34"/>
    <d v="2020-10-16T00:00:00"/>
    <s v="B2B"/>
    <s v="Wrocław"/>
    <s v="Średnie"/>
    <n v="11"/>
    <n v="4.3"/>
    <s v="Aktywny"/>
    <n v="5"/>
    <n v="5"/>
    <s v="Grzegorz Ziemkiewicz"/>
    <x v="0"/>
  </r>
  <r>
    <n v="48095"/>
    <s v="Anna Maria"/>
    <s v="Zontek"/>
    <n v="48"/>
    <s v="K"/>
    <x v="0"/>
    <s v="Sprzedaż"/>
    <n v="5540.53"/>
    <d v="2021-12-08T00:00:00"/>
    <s v="Umowa o pracę"/>
    <s v="Gdańsk"/>
    <s v="Średnie"/>
    <n v="9"/>
    <n v="3.8"/>
    <s v="Zwolniony"/>
    <n v="4"/>
    <s v=""/>
    <s v="Anna Maria Zontek"/>
    <x v="5"/>
  </r>
  <r>
    <n v="54366"/>
    <s v="Malwina"/>
    <s v="Żywica"/>
    <n v="37"/>
    <s v="K"/>
    <x v="4"/>
    <s v="HR"/>
    <n v="9368.33"/>
    <d v="2024-07-07T00:00:00"/>
    <s v="B2B"/>
    <s v="Łódź"/>
    <s v="Średnie"/>
    <n v="14"/>
    <n v="4.4000000000000004"/>
    <s v="Aktywny"/>
    <n v="1"/>
    <n v="1"/>
    <s v="Malwina Żywica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3F408F-062F-4BAA-A99B-BEDDA68A3035}" name="Tabela przestawna1" cacheId="12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compact="0" compactData="0" multipleFieldFilters="0">
  <location ref="A2:B10" firstHeaderRow="1" firstDataRow="1" firstDataCol="1"/>
  <pivotFields count="1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">
        <item x="4"/>
        <item x="5"/>
        <item x="0"/>
        <item x="3"/>
        <item x="6"/>
        <item x="1"/>
        <item x="2"/>
        <item t="default"/>
      </items>
    </pivotField>
    <pivotField compact="0" outline="0" showAll="0"/>
    <pivotField dataField="1"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numFmtId="1" outline="0"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Średnia z Wynagrodzenie brutto" fld="7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431E2D-BFD6-4499-9565-02F0EDF840C9}" name="Tabela przestawna2" cacheId="12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compact="0" compactData="0" multipleFieldFilters="0" chartFormat="4">
  <location ref="A2:B14" firstHeaderRow="1" firstDataRow="1" firstDataCol="1"/>
  <pivotFields count="1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axis="axisRow" dataField="1" compact="0" numFmtId="1" outline="0" showAll="0">
      <items count="12">
        <item x="8"/>
        <item x="6"/>
        <item x="2"/>
        <item x="7"/>
        <item x="3"/>
        <item x="0"/>
        <item x="5"/>
        <item x="4"/>
        <item x="1"/>
        <item x="9"/>
        <item x="10"/>
        <item t="default"/>
      </items>
    </pivotField>
  </pivotFields>
  <rowFields count="1">
    <field x="1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Liczba z Rok zatrudnienia" fld="18" subtotal="count" baseField="0" baseItem="0" numFmtId="1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2">
  <a r="12" c="12">
    <v t="s"/>
    <v t="s">ID</v>
    <v t="s">Imię</v>
    <v t="s">Nazwisko</v>
    <v t="s">Wiek</v>
    <v t="s">Płeć</v>
    <v t="s">...</v>
    <v t="s">Status zatrudnienia</v>
    <v t="s">Liczba lat pracy</v>
    <v t="s">Lata pracy (aktywni)</v>
    <v t="s">Imię i nazwisko</v>
    <v t="s">Rok zatrudnienia</v>
    <v>0</v>
    <v>10119</v>
    <v t="s">Kalina</v>
    <v t="s">Becker</v>
    <v>30</v>
    <v t="s">K</v>
    <v t="s">...</v>
    <v t="s">Aktywny</v>
    <v>5</v>
    <v>5</v>
    <v t="s">Kalina Becker</v>
    <v>2020</v>
    <v>1</v>
    <v>32041</v>
    <v t="s">Anna Maria</v>
    <v t="s">Boguś</v>
    <v>38</v>
    <v t="s">K</v>
    <v t="s">...</v>
    <v t="s">Zwolniony</v>
    <v>2</v>
    <v t="s"/>
    <v t="s">Anna Maria Boguś</v>
    <v>2023</v>
    <v>2</v>
    <v>44575</v>
    <v t="s">Ida</v>
    <v t="s">Broniarek</v>
    <v>60</v>
    <v t="s">K</v>
    <v t="s">...</v>
    <v t="s">Aktywny</v>
    <v>8</v>
    <v>8</v>
    <v t="s">Ida Broniarek</v>
    <v>2017</v>
    <v>3</v>
    <v>71689</v>
    <v t="s">Roksana</v>
    <v t="s">Bródka</v>
    <v>64</v>
    <v t="s">K</v>
    <v t="s">...</v>
    <v t="s">Aktywny</v>
    <v>6</v>
    <v>6</v>
    <v t="s">Roksana Bródka</v>
    <v>2019</v>
    <v>4</v>
    <v>14129</v>
    <v t="s">Liwia</v>
    <v t="s">Bytner</v>
    <v>41</v>
    <v t="s">K</v>
    <v t="s">...</v>
    <v t="s">Zwolniony</v>
    <v>6</v>
    <v t="s"/>
    <v t="s">Liwia Bytner</v>
    <v>2019</v>
    <v t="s">...</v>
    <v t="s">...</v>
    <v t="s">...</v>
    <v t="s">...</v>
    <v t="s">...</v>
    <v t="s">...</v>
    <v t="s">...</v>
    <v t="s">...</v>
    <v t="s">...</v>
    <v t="s">...</v>
    <v t="s">...</v>
    <v t="s">...</v>
    <v>95</v>
    <v>35547</v>
    <v t="s">Julianna</v>
    <v t="s">Wudarczyk</v>
    <v>34</v>
    <v t="s">K</v>
    <v t="s">...</v>
    <v t="s">Aktywny</v>
    <v>10</v>
    <v>10</v>
    <v t="s">Julianna Wudarczyk</v>
    <v>2015</v>
    <v>96</v>
    <v>57451</v>
    <v t="s">Dariusz</v>
    <v t="s">Zaguła</v>
    <v>65</v>
    <v t="s">M</v>
    <v t="s">...</v>
    <v t="s">Aktywny</v>
    <v>4</v>
    <v>4</v>
    <v t="s">Dariusz Zaguła</v>
    <v>2021</v>
    <v>97</v>
    <v>85528</v>
    <v t="s">Grzegorz</v>
    <v t="s">Ziemkiewicz</v>
    <v>58</v>
    <v t="s">M</v>
    <v t="s">...</v>
    <v t="s">Aktywny</v>
    <v>5</v>
    <v>5</v>
    <v t="s">Grzegorz Ziemkiewicz</v>
    <v>2020</v>
    <v>98</v>
    <v>48095</v>
    <v t="s">Anna Maria</v>
    <v t="s">Zontek</v>
    <v>48</v>
    <v t="s">K</v>
    <v t="s">...</v>
    <v t="s">Zwolniony</v>
    <v>4</v>
    <v t="s"/>
    <v t="s">Anna Maria Zontek</v>
    <v>2021</v>
    <v>99</v>
    <v>54366</v>
    <v t="s">Malwina</v>
    <v t="s">Żywica</v>
    <v>37</v>
    <v t="s">K</v>
    <v t="s">...</v>
    <v t="s">Aktywny</v>
    <v>1</v>
    <v>1</v>
    <v t="s">Malwina Żywica</v>
    <v>2024</v>
  </a>
  <a r="2">
    <v>790</v>
    <v>2790</v>
  </a>
</arrayData>
</file>

<file path=xl/richData/rdrichvalue.xml><?xml version="1.0" encoding="utf-8"?>
<rvData xmlns="http://schemas.microsoft.com/office/spreadsheetml/2017/richdata" count="8">
  <rv s="0">
    <v>0</v>
  </rv>
  <rv s="1">
    <v>DataFrame</v>
    <v>1</v>
    <v>0</v>
  </rv>
  <rv s="2">
    <v>&lt;class 'pandas.core.frame.DataFrame'&gt;</v>
    <v>DataFrame</v>
    <v xml:space="preserve">       ID        Imię     Nazwisko  Wiek Płeć           Stanowisko  \
0   10119      Kalina       Becker    30    K             Dyrektor   
1   32041  Anna Maria        Boguś    38    K          Specjalista   
2   44575         Ida    Broniarek    60  ...</v>
    <v>1</v>
    <v>2</v>
  </rv>
  <rv s="3">
    <v>14</v>
  </rv>
  <rv s="4">
    <v>0</v>
    <v>9</v>
  </rv>
  <rv s="0">
    <v>1</v>
  </rv>
  <rv s="5">
    <v>Image</v>
    <v>3</v>
    <v>4</v>
    <v>5</v>
  </rv>
  <rv s="2">
    <v>&lt;class 'PIL.PngImagePlugin.PngImageFile'&gt;</v>
    <v>PngImageFile</v>
    <v>&lt;PIL.PngImagePlugin.PngImageFile image mode=RGBA size=790x2790 at 0x7F9E4E7FB4D0&gt;</v>
    <v>6</v>
    <v>2</v>
  </rv>
</rvData>
</file>

<file path=xl/richData/rdrichvaluestructure.xml><?xml version="1.0" encoding="utf-8"?>
<rvStructures xmlns="http://schemas.microsoft.com/office/spreadsheetml/2017/richdata" count="6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_Provider" t="spb"/>
  </s>
  <s t="_error">
    <k n="errorType" t="i"/>
  </s>
  <s t="_localImage">
    <k n="_rvRel:LocalImageIdentifier" t="i"/>
    <k n="CalcOrigin" t="i"/>
  </s>
  <s t="_entity">
    <k n="_DisplayString" t="s"/>
    <k n="_Format" t="spb"/>
    <k n="image" t="r"/>
    <k n="size" t="r"/>
  </s>
</rvStructures>
</file>

<file path=xl/richData/rdsupportingpropertybag.xml><?xml version="1.0" encoding="utf-8"?>
<supportingPropertyBags xmlns="http://schemas.microsoft.com/office/spreadsheetml/2017/richdata2">
  <spbData count="4">
    <spb s="0">
      <v>100</v>
      <v>19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udostępnione przez Anaconda</v>
    </spb>
    <spb s="3">
      <v>1</v>
    </spb>
  </spbData>
</supportingPropertyBags>
</file>

<file path=xl/richData/rdsupportingpropertybagstructure.xml><?xml version="1.0" encoding="utf-8"?>
<spbStructures xmlns="http://schemas.microsoft.com/office/spreadsheetml/2017/richdata2" count="4">
  <s>
    <k n="drw" t="i"/>
    <k n="dcol" t="i"/>
    <k n="name" t="s"/>
    <k n="array" t="s"/>
    <k n="headers" t="b"/>
  </s>
  <s>
    <k n="ArrayCardInfo" t="spb"/>
  </s>
  <s>
    <k n="link" t="s"/>
    <k n="logo" t="s"/>
    <k n="name" t="s"/>
  </s>
  <s>
    <k n="imag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richProperties>
    <rPr n="IsHeroField" t="b"/>
  </richProperties>
  <richStyles>
    <rSty>
      <rpv i="0">1</rpv>
    </rSty>
  </richStyles>
</richStyleSheet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585102-8A2B-4835-9062-262C4C8CBFB2}" name="Tabela1" displayName="Tabela1" ref="A1:S101" totalsRowShown="0" headerRowDxfId="7" headerRowBorderDxfId="6" tableBorderDxfId="5">
  <autoFilter ref="A1:S101" xr:uid="{00000000-0001-0000-0000-000000000000}"/>
  <sortState xmlns:xlrd2="http://schemas.microsoft.com/office/spreadsheetml/2017/richdata2" ref="A2:Q101">
    <sortCondition ref="C2:C101"/>
  </sortState>
  <tableColumns count="19">
    <tableColumn id="1" xr3:uid="{EC278BAB-9B9D-43EF-A5B8-0A776B21DD88}" name="ID"/>
    <tableColumn id="2" xr3:uid="{87B4736F-8BBA-4DCB-8921-A75A87CD88E6}" name="Imię"/>
    <tableColumn id="3" xr3:uid="{C2F620ED-0D7C-49BB-9552-9DAC080F9E0C}" name="Nazwisko"/>
    <tableColumn id="4" xr3:uid="{7E3D186E-4820-4AAC-AA0C-DB608B0D64FD}" name="Wiek"/>
    <tableColumn id="5" xr3:uid="{F7250424-8509-439F-B5DB-81AA713EEB1E}" name="Płeć"/>
    <tableColumn id="6" xr3:uid="{582EE3F2-9CFB-4C75-BFB2-4B767740072B}" name="Stanowisko"/>
    <tableColumn id="7" xr3:uid="{32008D71-9599-4F4B-BD5B-174A13CFFD12}" name="Dział"/>
    <tableColumn id="8" xr3:uid="{EA1D63AE-E4E7-4F20-AF86-CFFBFB6DFD82}" name="Wynagrodzenie brutto"/>
    <tableColumn id="9" xr3:uid="{9BC53527-986D-4FB6-A6C1-C73997B825B1}" name="Data zatrudnienia" dataDxfId="4"/>
    <tableColumn id="10" xr3:uid="{07F96F65-39DE-4528-8ABB-AA225294F840}" name="Rodzaj umowy"/>
    <tableColumn id="11" xr3:uid="{B2B7EBF4-0D17-4293-83C0-686D51D50E4A}" name="Miasto"/>
    <tableColumn id="12" xr3:uid="{B594010E-6CD9-4052-82F5-7C54DF952840}" name="Wykształcenie"/>
    <tableColumn id="13" xr3:uid="{67AF8B7A-2FC1-41ED-AB5D-01E8B608FFFC}" name="Liczba dni urlopu"/>
    <tableColumn id="14" xr3:uid="{B54FB2B5-E628-426D-87E1-9178DF25974E}" name="Ocena roczna"/>
    <tableColumn id="15" xr3:uid="{3EB4BAEF-E167-43AF-8B49-3A1BD25DE9F9}" name="Status zatrudnienia"/>
    <tableColumn id="16" xr3:uid="{94381FDB-C868-4146-ADB2-D71635F781C0}" name="Liczba lat pracy" dataDxfId="3">
      <calculatedColumnFormula>YEAR(TODAY())-YEAR(Tabela1[[#This Row],[Data zatrudnienia]])</calculatedColumnFormula>
    </tableColumn>
    <tableColumn id="17" xr3:uid="{E40B0599-64D7-4A61-B2EA-0D59E853B67F}" name="Lata pracy (aktywni)" dataDxfId="2">
      <calculatedColumnFormula>IF(Tabela1[[#This Row],[Status zatrudnienia]]="Aktywny",Tabela1[[#This Row],[Liczba lat pracy]],"")</calculatedColumnFormula>
    </tableColumn>
    <tableColumn id="18" xr3:uid="{97521A30-6061-4243-A575-B2EA8B71FBDC}" name="Imię i nazwisko" dataDxfId="1">
      <calculatedColumnFormula>Tabela1[[#This Row],[Imię]]&amp;" "&amp;Tabela1[[#This Row],[Nazwisko]]</calculatedColumnFormula>
    </tableColumn>
    <tableColumn id="19" xr3:uid="{7648AC66-B11F-4AEE-A551-81183F6B9671}" name="Rok zatrudnienia" dataDxfId="0">
      <calculatedColumnFormula>YEAR(Tabela1[[#This Row],[Data zatrudnienia]])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opLeftCell="M1" workbookViewId="0">
      <selection activeCell="Q11" sqref="Q11"/>
    </sheetView>
  </sheetViews>
  <sheetFormatPr defaultRowHeight="14.4" x14ac:dyDescent="0.3"/>
  <cols>
    <col min="1" max="1" width="7.21875" bestFit="1" customWidth="1"/>
    <col min="2" max="2" width="10.33203125" hidden="1" customWidth="1"/>
    <col min="3" max="3" width="13.33203125" hidden="1" customWidth="1"/>
    <col min="4" max="4" width="9.6640625" bestFit="1" customWidth="1"/>
    <col min="5" max="5" width="9" bestFit="1" customWidth="1"/>
    <col min="6" max="6" width="15.77734375" bestFit="1" customWidth="1"/>
    <col min="7" max="7" width="13.5546875" bestFit="1" customWidth="1"/>
    <col min="8" max="8" width="24.5546875" bestFit="1" customWidth="1"/>
    <col min="9" max="9" width="20.33203125" style="2" bestFit="1" customWidth="1"/>
    <col min="10" max="10" width="18" bestFit="1" customWidth="1"/>
    <col min="11" max="11" width="11.21875" bestFit="1" customWidth="1"/>
    <col min="12" max="12" width="17.5546875" bestFit="1" customWidth="1"/>
    <col min="13" max="13" width="19.77734375" bestFit="1" customWidth="1"/>
    <col min="14" max="14" width="16.77734375" bestFit="1" customWidth="1"/>
    <col min="15" max="15" width="21.77734375" bestFit="1" customWidth="1"/>
    <col min="16" max="16" width="18.33203125" hidden="1" customWidth="1"/>
    <col min="17" max="17" width="22.77734375" bestFit="1" customWidth="1"/>
    <col min="18" max="19" width="19.6640625" bestFit="1" customWidth="1"/>
  </cols>
  <sheetData>
    <row r="1" spans="1:19" x14ac:dyDescent="0.3">
      <c r="A1" s="3" t="s">
        <v>227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228</v>
      </c>
      <c r="Q1" s="3" t="s">
        <v>229</v>
      </c>
      <c r="R1" s="3" t="s">
        <v>230</v>
      </c>
      <c r="S1" s="3" t="s">
        <v>233</v>
      </c>
    </row>
    <row r="2" spans="1:19" x14ac:dyDescent="0.3">
      <c r="A2">
        <v>10119</v>
      </c>
      <c r="B2" t="s">
        <v>42</v>
      </c>
      <c r="C2" t="s">
        <v>117</v>
      </c>
      <c r="D2">
        <v>30</v>
      </c>
      <c r="E2" t="s">
        <v>188</v>
      </c>
      <c r="F2" t="s">
        <v>190</v>
      </c>
      <c r="G2" t="s">
        <v>200</v>
      </c>
      <c r="H2">
        <v>6372.68</v>
      </c>
      <c r="I2" s="2">
        <v>43927</v>
      </c>
      <c r="J2" t="s">
        <v>206</v>
      </c>
      <c r="K2" t="s">
        <v>212</v>
      </c>
      <c r="L2" t="s">
        <v>216</v>
      </c>
      <c r="M2">
        <v>9</v>
      </c>
      <c r="N2">
        <v>2.7</v>
      </c>
      <c r="O2" t="s">
        <v>218</v>
      </c>
      <c r="P2" s="5">
        <f ca="1">YEAR(TODAY())-YEAR(Tabela1[[#This Row],[Data zatrudnienia]])</f>
        <v>5</v>
      </c>
      <c r="Q2" s="6">
        <f ca="1">IF(Tabela1[[#This Row],[Status zatrudnienia]]="Aktywny",Tabela1[[#This Row],[Liczba lat pracy]],"")</f>
        <v>5</v>
      </c>
      <c r="R2" s="6" t="str">
        <f>Tabela1[[#This Row],[Imię]]&amp;" "&amp;Tabela1[[#This Row],[Nazwisko]]</f>
        <v>Kalina Becker</v>
      </c>
      <c r="S2" s="5">
        <f>YEAR(Tabela1[[#This Row],[Data zatrudnienia]])</f>
        <v>2020</v>
      </c>
    </row>
    <row r="3" spans="1:19" x14ac:dyDescent="0.3">
      <c r="A3">
        <v>32041</v>
      </c>
      <c r="B3" t="s">
        <v>34</v>
      </c>
      <c r="C3" t="s">
        <v>180</v>
      </c>
      <c r="D3">
        <v>38</v>
      </c>
      <c r="E3" t="s">
        <v>188</v>
      </c>
      <c r="F3" t="s">
        <v>193</v>
      </c>
      <c r="G3" t="s">
        <v>201</v>
      </c>
      <c r="H3">
        <v>19237.47</v>
      </c>
      <c r="I3" s="2">
        <v>45284</v>
      </c>
      <c r="J3" t="s">
        <v>205</v>
      </c>
      <c r="K3" t="s">
        <v>212</v>
      </c>
      <c r="L3" t="s">
        <v>214</v>
      </c>
      <c r="M3">
        <v>16</v>
      </c>
      <c r="N3">
        <v>2.6</v>
      </c>
      <c r="O3" t="s">
        <v>219</v>
      </c>
      <c r="P3" s="5">
        <f ca="1">YEAR(TODAY())-YEAR(Tabela1[[#This Row],[Data zatrudnienia]])</f>
        <v>2</v>
      </c>
      <c r="Q3" s="6" t="str">
        <f>IF(Tabela1[[#This Row],[Status zatrudnienia]]="Aktywny",Tabela1[[#This Row],[Liczba lat pracy]],"")</f>
        <v/>
      </c>
      <c r="R3" s="6" t="str">
        <f>Tabela1[[#This Row],[Imię]]&amp;" "&amp;Tabela1[[#This Row],[Nazwisko]]</f>
        <v>Anna Maria Boguś</v>
      </c>
      <c r="S3" s="5">
        <f>YEAR(Tabela1[[#This Row],[Data zatrudnienia]])</f>
        <v>2023</v>
      </c>
    </row>
    <row r="4" spans="1:19" x14ac:dyDescent="0.3">
      <c r="A4">
        <v>44575</v>
      </c>
      <c r="B4" t="s">
        <v>50</v>
      </c>
      <c r="C4" t="s">
        <v>147</v>
      </c>
      <c r="D4">
        <v>60</v>
      </c>
      <c r="E4" t="s">
        <v>188</v>
      </c>
      <c r="F4" t="s">
        <v>189</v>
      </c>
      <c r="G4" t="s">
        <v>200</v>
      </c>
      <c r="H4">
        <v>7305.31</v>
      </c>
      <c r="I4" s="2">
        <v>42780</v>
      </c>
      <c r="J4" t="s">
        <v>205</v>
      </c>
      <c r="K4" t="s">
        <v>208</v>
      </c>
      <c r="L4" t="s">
        <v>216</v>
      </c>
      <c r="M4">
        <v>22</v>
      </c>
      <c r="N4">
        <v>4.2</v>
      </c>
      <c r="O4" t="s">
        <v>218</v>
      </c>
      <c r="P4" s="5">
        <f ca="1">YEAR(TODAY())-YEAR(Tabela1[[#This Row],[Data zatrudnienia]])</f>
        <v>8</v>
      </c>
      <c r="Q4" s="6">
        <f ca="1">IF(Tabela1[[#This Row],[Status zatrudnienia]]="Aktywny",Tabela1[[#This Row],[Liczba lat pracy]],"")</f>
        <v>8</v>
      </c>
      <c r="R4" s="6" t="str">
        <f>Tabela1[[#This Row],[Imię]]&amp;" "&amp;Tabela1[[#This Row],[Nazwisko]]</f>
        <v>Ida Broniarek</v>
      </c>
      <c r="S4" s="5">
        <f>YEAR(Tabela1[[#This Row],[Data zatrudnienia]])</f>
        <v>2017</v>
      </c>
    </row>
    <row r="5" spans="1:19" x14ac:dyDescent="0.3">
      <c r="A5">
        <v>71689</v>
      </c>
      <c r="B5" t="s">
        <v>28</v>
      </c>
      <c r="C5" t="s">
        <v>137</v>
      </c>
      <c r="D5">
        <v>64</v>
      </c>
      <c r="E5" t="s">
        <v>188</v>
      </c>
      <c r="F5" t="s">
        <v>190</v>
      </c>
      <c r="G5" t="s">
        <v>198</v>
      </c>
      <c r="H5">
        <v>7827.04</v>
      </c>
      <c r="I5" s="2">
        <v>43770</v>
      </c>
      <c r="J5" t="s">
        <v>205</v>
      </c>
      <c r="K5" t="s">
        <v>210</v>
      </c>
      <c r="L5" t="s">
        <v>214</v>
      </c>
      <c r="M5">
        <v>11</v>
      </c>
      <c r="N5">
        <v>4.3</v>
      </c>
      <c r="O5" t="s">
        <v>218</v>
      </c>
      <c r="P5" s="5">
        <f ca="1">YEAR(TODAY())-YEAR(Tabela1[[#This Row],[Data zatrudnienia]])</f>
        <v>6</v>
      </c>
      <c r="Q5" s="6">
        <f ca="1">IF(Tabela1[[#This Row],[Status zatrudnienia]]="Aktywny",Tabela1[[#This Row],[Liczba lat pracy]],"")</f>
        <v>6</v>
      </c>
      <c r="R5" s="6" t="str">
        <f>Tabela1[[#This Row],[Imię]]&amp;" "&amp;Tabela1[[#This Row],[Nazwisko]]</f>
        <v>Roksana Bródka</v>
      </c>
      <c r="S5" s="5">
        <f>YEAR(Tabela1[[#This Row],[Data zatrudnienia]])</f>
        <v>2019</v>
      </c>
    </row>
    <row r="6" spans="1:19" x14ac:dyDescent="0.3">
      <c r="A6">
        <v>14129</v>
      </c>
      <c r="B6" t="s">
        <v>16</v>
      </c>
      <c r="C6" t="s">
        <v>90</v>
      </c>
      <c r="D6">
        <v>41</v>
      </c>
      <c r="E6" t="s">
        <v>188</v>
      </c>
      <c r="F6" t="s">
        <v>191</v>
      </c>
      <c r="G6" t="s">
        <v>197</v>
      </c>
      <c r="H6">
        <v>19842.96</v>
      </c>
      <c r="I6" s="2">
        <v>43674</v>
      </c>
      <c r="J6" t="s">
        <v>205</v>
      </c>
      <c r="K6" t="s">
        <v>208</v>
      </c>
      <c r="L6" t="s">
        <v>215</v>
      </c>
      <c r="M6">
        <v>13</v>
      </c>
      <c r="N6">
        <v>4.4000000000000004</v>
      </c>
      <c r="O6" t="s">
        <v>219</v>
      </c>
      <c r="P6" s="5">
        <f ca="1">YEAR(TODAY())-YEAR(Tabela1[[#This Row],[Data zatrudnienia]])</f>
        <v>6</v>
      </c>
      <c r="Q6" s="6" t="str">
        <f>IF(Tabela1[[#This Row],[Status zatrudnienia]]="Aktywny",Tabela1[[#This Row],[Liczba lat pracy]],"")</f>
        <v/>
      </c>
      <c r="R6" s="6" t="str">
        <f>Tabela1[[#This Row],[Imię]]&amp;" "&amp;Tabela1[[#This Row],[Nazwisko]]</f>
        <v>Liwia Bytner</v>
      </c>
      <c r="S6" s="5">
        <f>YEAR(Tabela1[[#This Row],[Data zatrudnienia]])</f>
        <v>2019</v>
      </c>
    </row>
    <row r="7" spans="1:19" x14ac:dyDescent="0.3">
      <c r="A7">
        <v>92553</v>
      </c>
      <c r="B7" t="s">
        <v>30</v>
      </c>
      <c r="C7" t="s">
        <v>105</v>
      </c>
      <c r="D7">
        <v>64</v>
      </c>
      <c r="E7" t="s">
        <v>187</v>
      </c>
      <c r="F7" t="s">
        <v>191</v>
      </c>
      <c r="G7" t="s">
        <v>203</v>
      </c>
      <c r="H7">
        <v>5537.34</v>
      </c>
      <c r="I7" s="2">
        <v>43867</v>
      </c>
      <c r="J7" t="s">
        <v>204</v>
      </c>
      <c r="K7" t="s">
        <v>213</v>
      </c>
      <c r="L7" t="s">
        <v>215</v>
      </c>
      <c r="M7">
        <v>20</v>
      </c>
      <c r="N7">
        <v>4.8</v>
      </c>
      <c r="O7" t="s">
        <v>218</v>
      </c>
      <c r="P7" s="5">
        <f ca="1">YEAR(TODAY())-YEAR(Tabela1[[#This Row],[Data zatrudnienia]])</f>
        <v>5</v>
      </c>
      <c r="Q7" s="6">
        <f ca="1">IF(Tabela1[[#This Row],[Status zatrudnienia]]="Aktywny",Tabela1[[#This Row],[Liczba lat pracy]],"")</f>
        <v>5</v>
      </c>
      <c r="R7" s="6" t="str">
        <f>Tabela1[[#This Row],[Imię]]&amp;" "&amp;Tabela1[[#This Row],[Nazwisko]]</f>
        <v>Kamil Chorążewicz</v>
      </c>
      <c r="S7" s="5">
        <f>YEAR(Tabela1[[#This Row],[Data zatrudnienia]])</f>
        <v>2020</v>
      </c>
    </row>
    <row r="8" spans="1:19" x14ac:dyDescent="0.3">
      <c r="A8">
        <v>23222</v>
      </c>
      <c r="B8" t="s">
        <v>28</v>
      </c>
      <c r="C8" t="s">
        <v>103</v>
      </c>
      <c r="D8">
        <v>53</v>
      </c>
      <c r="E8" t="s">
        <v>188</v>
      </c>
      <c r="F8" t="s">
        <v>192</v>
      </c>
      <c r="G8" t="s">
        <v>199</v>
      </c>
      <c r="H8">
        <v>12704.39</v>
      </c>
      <c r="I8" s="2">
        <v>44625</v>
      </c>
      <c r="J8" t="s">
        <v>204</v>
      </c>
      <c r="K8" t="s">
        <v>212</v>
      </c>
      <c r="L8" t="s">
        <v>216</v>
      </c>
      <c r="M8">
        <v>13</v>
      </c>
      <c r="N8">
        <v>2.5</v>
      </c>
      <c r="O8" t="s">
        <v>218</v>
      </c>
      <c r="P8" s="5">
        <f ca="1">YEAR(TODAY())-YEAR(Tabela1[[#This Row],[Data zatrudnienia]])</f>
        <v>3</v>
      </c>
      <c r="Q8" s="6">
        <f ca="1">IF(Tabela1[[#This Row],[Status zatrudnienia]]="Aktywny",Tabela1[[#This Row],[Liczba lat pracy]],"")</f>
        <v>3</v>
      </c>
      <c r="R8" s="6" t="str">
        <f>Tabela1[[#This Row],[Imię]]&amp;" "&amp;Tabela1[[#This Row],[Nazwisko]]</f>
        <v>Roksana Ciężka</v>
      </c>
      <c r="S8" s="5">
        <f>YEAR(Tabela1[[#This Row],[Data zatrudnienia]])</f>
        <v>2022</v>
      </c>
    </row>
    <row r="9" spans="1:19" x14ac:dyDescent="0.3">
      <c r="A9">
        <v>28233</v>
      </c>
      <c r="B9" t="s">
        <v>47</v>
      </c>
      <c r="C9" t="s">
        <v>122</v>
      </c>
      <c r="D9">
        <v>57</v>
      </c>
      <c r="E9" t="s">
        <v>188</v>
      </c>
      <c r="F9" t="s">
        <v>193</v>
      </c>
      <c r="G9" t="s">
        <v>197</v>
      </c>
      <c r="H9">
        <v>16775.07</v>
      </c>
      <c r="I9" s="2">
        <v>44347</v>
      </c>
      <c r="J9" t="s">
        <v>205</v>
      </c>
      <c r="K9" t="s">
        <v>212</v>
      </c>
      <c r="L9" t="s">
        <v>215</v>
      </c>
      <c r="M9">
        <v>16</v>
      </c>
      <c r="N9">
        <v>3.1</v>
      </c>
      <c r="O9" t="s">
        <v>219</v>
      </c>
      <c r="P9" s="5">
        <f ca="1">YEAR(TODAY())-YEAR(Tabela1[[#This Row],[Data zatrudnienia]])</f>
        <v>4</v>
      </c>
      <c r="Q9" s="6" t="str">
        <f>IF(Tabela1[[#This Row],[Status zatrudnienia]]="Aktywny",Tabela1[[#This Row],[Liczba lat pracy]],"")</f>
        <v/>
      </c>
      <c r="R9" s="6" t="str">
        <f>Tabela1[[#This Row],[Imię]]&amp;" "&amp;Tabela1[[#This Row],[Nazwisko]]</f>
        <v>Aniela Cybul</v>
      </c>
      <c r="S9" s="5">
        <f>YEAR(Tabela1[[#This Row],[Data zatrudnienia]])</f>
        <v>2021</v>
      </c>
    </row>
    <row r="10" spans="1:19" x14ac:dyDescent="0.3">
      <c r="A10">
        <v>29030</v>
      </c>
      <c r="B10" t="s">
        <v>77</v>
      </c>
      <c r="C10" t="s">
        <v>165</v>
      </c>
      <c r="D10">
        <v>29</v>
      </c>
      <c r="E10" t="s">
        <v>187</v>
      </c>
      <c r="F10" t="s">
        <v>193</v>
      </c>
      <c r="G10" t="s">
        <v>198</v>
      </c>
      <c r="H10">
        <v>8820.11</v>
      </c>
      <c r="I10" s="2">
        <v>44610</v>
      </c>
      <c r="J10" t="s">
        <v>204</v>
      </c>
      <c r="K10" t="s">
        <v>212</v>
      </c>
      <c r="L10" t="s">
        <v>217</v>
      </c>
      <c r="M10">
        <v>25</v>
      </c>
      <c r="N10">
        <v>4.9000000000000004</v>
      </c>
      <c r="O10" t="s">
        <v>218</v>
      </c>
      <c r="P10" s="5">
        <f ca="1">YEAR(TODAY())-YEAR(Tabela1[[#This Row],[Data zatrudnienia]])</f>
        <v>3</v>
      </c>
      <c r="Q10" s="6">
        <f ca="1">IF(Tabela1[[#This Row],[Status zatrudnienia]]="Aktywny",Tabela1[[#This Row],[Liczba lat pracy]],"")</f>
        <v>3</v>
      </c>
      <c r="R10" s="6" t="str">
        <f>Tabela1[[#This Row],[Imię]]&amp;" "&amp;Tabela1[[#This Row],[Nazwisko]]</f>
        <v>Paweł Czopik</v>
      </c>
      <c r="S10" s="5">
        <f>YEAR(Tabela1[[#This Row],[Data zatrudnienia]])</f>
        <v>2022</v>
      </c>
    </row>
    <row r="11" spans="1:19" x14ac:dyDescent="0.3">
      <c r="A11">
        <v>35794</v>
      </c>
      <c r="B11" t="s">
        <v>83</v>
      </c>
      <c r="C11" t="s">
        <v>174</v>
      </c>
      <c r="D11">
        <v>49</v>
      </c>
      <c r="E11" t="s">
        <v>187</v>
      </c>
      <c r="F11" t="s">
        <v>195</v>
      </c>
      <c r="G11" t="s">
        <v>196</v>
      </c>
      <c r="H11">
        <v>22694.18</v>
      </c>
      <c r="I11" s="2">
        <v>42387</v>
      </c>
      <c r="J11" t="s">
        <v>205</v>
      </c>
      <c r="K11" t="s">
        <v>213</v>
      </c>
      <c r="L11" t="s">
        <v>217</v>
      </c>
      <c r="M11">
        <v>3</v>
      </c>
      <c r="N11">
        <v>2.9</v>
      </c>
      <c r="O11" t="s">
        <v>219</v>
      </c>
      <c r="P11" s="5">
        <f ca="1">YEAR(TODAY())-YEAR(Tabela1[[#This Row],[Data zatrudnienia]])</f>
        <v>9</v>
      </c>
      <c r="Q11" s="6" t="str">
        <f>IF(Tabela1[[#This Row],[Status zatrudnienia]]="Aktywny",Tabela1[[#This Row],[Liczba lat pracy]],"")</f>
        <v/>
      </c>
      <c r="R11" s="6" t="str">
        <f>Tabela1[[#This Row],[Imię]]&amp;" "&amp;Tabela1[[#This Row],[Nazwisko]]</f>
        <v>Hubert Daniec</v>
      </c>
      <c r="S11" s="5">
        <f>YEAR(Tabela1[[#This Row],[Data zatrudnienia]])</f>
        <v>2016</v>
      </c>
    </row>
    <row r="12" spans="1:19" x14ac:dyDescent="0.3">
      <c r="A12">
        <v>67255</v>
      </c>
      <c r="B12" t="s">
        <v>75</v>
      </c>
      <c r="C12" t="s">
        <v>163</v>
      </c>
      <c r="D12">
        <v>39</v>
      </c>
      <c r="E12" t="s">
        <v>188</v>
      </c>
      <c r="F12" t="s">
        <v>193</v>
      </c>
      <c r="G12" t="s">
        <v>202</v>
      </c>
      <c r="H12">
        <v>23079.8</v>
      </c>
      <c r="I12" s="2">
        <v>45103</v>
      </c>
      <c r="J12" t="s">
        <v>206</v>
      </c>
      <c r="K12" t="s">
        <v>211</v>
      </c>
      <c r="L12" t="s">
        <v>214</v>
      </c>
      <c r="M12">
        <v>23</v>
      </c>
      <c r="N12">
        <v>3.7</v>
      </c>
      <c r="O12" t="s">
        <v>218</v>
      </c>
      <c r="P12" s="5">
        <f ca="1">YEAR(TODAY())-YEAR(Tabela1[[#This Row],[Data zatrudnienia]])</f>
        <v>2</v>
      </c>
      <c r="Q12" s="6">
        <f ca="1">IF(Tabela1[[#This Row],[Status zatrudnienia]]="Aktywny",Tabela1[[#This Row],[Liczba lat pracy]],"")</f>
        <v>2</v>
      </c>
      <c r="R12" s="6" t="str">
        <f>Tabela1[[#This Row],[Imię]]&amp;" "&amp;Tabela1[[#This Row],[Nazwisko]]</f>
        <v>Tola Demiańczuk</v>
      </c>
      <c r="S12" s="5">
        <f>YEAR(Tabela1[[#This Row],[Data zatrudnienia]])</f>
        <v>2023</v>
      </c>
    </row>
    <row r="13" spans="1:19" x14ac:dyDescent="0.3">
      <c r="A13">
        <v>92771</v>
      </c>
      <c r="B13" t="s">
        <v>50</v>
      </c>
      <c r="C13" t="s">
        <v>126</v>
      </c>
      <c r="D13">
        <v>55</v>
      </c>
      <c r="E13" t="s">
        <v>188</v>
      </c>
      <c r="F13" t="s">
        <v>195</v>
      </c>
      <c r="G13" t="s">
        <v>196</v>
      </c>
      <c r="H13">
        <v>14792.23</v>
      </c>
      <c r="I13" s="2">
        <v>44582</v>
      </c>
      <c r="J13" t="s">
        <v>206</v>
      </c>
      <c r="K13" t="s">
        <v>210</v>
      </c>
      <c r="L13" t="s">
        <v>214</v>
      </c>
      <c r="M13">
        <v>2</v>
      </c>
      <c r="N13">
        <v>2.8</v>
      </c>
      <c r="O13" t="s">
        <v>219</v>
      </c>
      <c r="P13" s="5">
        <f ca="1">YEAR(TODAY())-YEAR(Tabela1[[#This Row],[Data zatrudnienia]])</f>
        <v>3</v>
      </c>
      <c r="Q13" s="6" t="str">
        <f>IF(Tabela1[[#This Row],[Status zatrudnienia]]="Aktywny",Tabela1[[#This Row],[Liczba lat pracy]],"")</f>
        <v/>
      </c>
      <c r="R13" s="6" t="str">
        <f>Tabela1[[#This Row],[Imię]]&amp;" "&amp;Tabela1[[#This Row],[Nazwisko]]</f>
        <v>Ida Drywa</v>
      </c>
      <c r="S13" s="5">
        <f>YEAR(Tabela1[[#This Row],[Data zatrudnienia]])</f>
        <v>2022</v>
      </c>
    </row>
    <row r="14" spans="1:19" x14ac:dyDescent="0.3">
      <c r="A14">
        <v>90721</v>
      </c>
      <c r="B14" t="s">
        <v>79</v>
      </c>
      <c r="C14" t="s">
        <v>168</v>
      </c>
      <c r="D14">
        <v>42</v>
      </c>
      <c r="E14" t="s">
        <v>188</v>
      </c>
      <c r="F14" t="s">
        <v>193</v>
      </c>
      <c r="G14" t="s">
        <v>203</v>
      </c>
      <c r="H14">
        <v>19940.099999999999</v>
      </c>
      <c r="I14" s="2">
        <v>43234</v>
      </c>
      <c r="J14" t="s">
        <v>206</v>
      </c>
      <c r="K14" t="s">
        <v>208</v>
      </c>
      <c r="L14" t="s">
        <v>217</v>
      </c>
      <c r="M14">
        <v>22</v>
      </c>
      <c r="N14">
        <v>3.2</v>
      </c>
      <c r="O14" t="s">
        <v>218</v>
      </c>
      <c r="P14" s="5">
        <f ca="1">YEAR(TODAY())-YEAR(Tabela1[[#This Row],[Data zatrudnienia]])</f>
        <v>7</v>
      </c>
      <c r="Q14" s="6">
        <f ca="1">IF(Tabela1[[#This Row],[Status zatrudnienia]]="Aktywny",Tabela1[[#This Row],[Liczba lat pracy]],"")</f>
        <v>7</v>
      </c>
      <c r="R14" s="6" t="str">
        <f>Tabela1[[#This Row],[Imię]]&amp;" "&amp;Tabela1[[#This Row],[Nazwisko]]</f>
        <v>Ada Dukat</v>
      </c>
      <c r="S14" s="5">
        <f>YEAR(Tabela1[[#This Row],[Data zatrudnienia]])</f>
        <v>2018</v>
      </c>
    </row>
    <row r="15" spans="1:19" x14ac:dyDescent="0.3">
      <c r="A15">
        <v>26397</v>
      </c>
      <c r="B15" t="s">
        <v>42</v>
      </c>
      <c r="C15" t="s">
        <v>144</v>
      </c>
      <c r="D15">
        <v>56</v>
      </c>
      <c r="E15" t="s">
        <v>188</v>
      </c>
      <c r="F15" t="s">
        <v>193</v>
      </c>
      <c r="G15" t="s">
        <v>196</v>
      </c>
      <c r="H15">
        <v>5375.5</v>
      </c>
      <c r="I15" s="2">
        <v>43150</v>
      </c>
      <c r="J15" t="s">
        <v>206</v>
      </c>
      <c r="K15" t="s">
        <v>207</v>
      </c>
      <c r="L15" t="s">
        <v>216</v>
      </c>
      <c r="M15">
        <v>7</v>
      </c>
      <c r="N15">
        <v>3.7</v>
      </c>
      <c r="O15" t="s">
        <v>219</v>
      </c>
      <c r="P15" s="5">
        <f ca="1">YEAR(TODAY())-YEAR(Tabela1[[#This Row],[Data zatrudnienia]])</f>
        <v>7</v>
      </c>
      <c r="Q15" s="6" t="str">
        <f>IF(Tabela1[[#This Row],[Status zatrudnienia]]="Aktywny",Tabela1[[#This Row],[Liczba lat pracy]],"")</f>
        <v/>
      </c>
      <c r="R15" s="6" t="str">
        <f>Tabela1[[#This Row],[Imię]]&amp;" "&amp;Tabela1[[#This Row],[Nazwisko]]</f>
        <v>Kalina Dykas</v>
      </c>
      <c r="S15" s="5">
        <f>YEAR(Tabela1[[#This Row],[Data zatrudnienia]])</f>
        <v>2018</v>
      </c>
    </row>
    <row r="16" spans="1:19" x14ac:dyDescent="0.3">
      <c r="A16">
        <v>44251</v>
      </c>
      <c r="B16" t="s">
        <v>40</v>
      </c>
      <c r="C16" t="s">
        <v>115</v>
      </c>
      <c r="D16">
        <v>33</v>
      </c>
      <c r="E16" t="s">
        <v>188</v>
      </c>
      <c r="F16" t="s">
        <v>194</v>
      </c>
      <c r="G16" t="s">
        <v>200</v>
      </c>
      <c r="H16">
        <v>7535.02</v>
      </c>
      <c r="I16" s="2">
        <v>43849</v>
      </c>
      <c r="J16" t="s">
        <v>205</v>
      </c>
      <c r="K16" t="s">
        <v>210</v>
      </c>
      <c r="L16" t="s">
        <v>214</v>
      </c>
      <c r="M16">
        <v>24</v>
      </c>
      <c r="N16">
        <v>4.8</v>
      </c>
      <c r="O16" t="s">
        <v>218</v>
      </c>
      <c r="P16" s="5">
        <f ca="1">YEAR(TODAY())-YEAR(Tabela1[[#This Row],[Data zatrudnienia]])</f>
        <v>5</v>
      </c>
      <c r="Q16" s="6">
        <f ca="1">IF(Tabela1[[#This Row],[Status zatrudnienia]]="Aktywny",Tabela1[[#This Row],[Liczba lat pracy]],"")</f>
        <v>5</v>
      </c>
      <c r="R16" s="6" t="str">
        <f>Tabela1[[#This Row],[Imię]]&amp;" "&amp;Tabela1[[#This Row],[Nazwisko]]</f>
        <v>Eliza Dziarmaga</v>
      </c>
      <c r="S16" s="5">
        <f>YEAR(Tabela1[[#This Row],[Data zatrudnienia]])</f>
        <v>2020</v>
      </c>
    </row>
    <row r="17" spans="1:19" x14ac:dyDescent="0.3">
      <c r="A17">
        <v>78619</v>
      </c>
      <c r="B17" t="s">
        <v>21</v>
      </c>
      <c r="C17" t="s">
        <v>96</v>
      </c>
      <c r="D17">
        <v>43</v>
      </c>
      <c r="E17" t="s">
        <v>187</v>
      </c>
      <c r="F17" t="s">
        <v>189</v>
      </c>
      <c r="G17" t="s">
        <v>196</v>
      </c>
      <c r="H17">
        <v>21596.53</v>
      </c>
      <c r="I17" s="2">
        <v>42307</v>
      </c>
      <c r="J17" t="s">
        <v>206</v>
      </c>
      <c r="K17" t="s">
        <v>211</v>
      </c>
      <c r="L17" t="s">
        <v>214</v>
      </c>
      <c r="M17">
        <v>3</v>
      </c>
      <c r="N17">
        <v>4.5</v>
      </c>
      <c r="O17" t="s">
        <v>219</v>
      </c>
      <c r="P17" s="5">
        <f ca="1">YEAR(TODAY())-YEAR(Tabela1[[#This Row],[Data zatrudnienia]])</f>
        <v>10</v>
      </c>
      <c r="Q17" s="6" t="str">
        <f>IF(Tabela1[[#This Row],[Status zatrudnienia]]="Aktywny",Tabela1[[#This Row],[Liczba lat pracy]],"")</f>
        <v/>
      </c>
      <c r="R17" s="6" t="str">
        <f>Tabela1[[#This Row],[Imię]]&amp;" "&amp;Tabela1[[#This Row],[Nazwisko]]</f>
        <v>Albert Dziugieł</v>
      </c>
      <c r="S17" s="5">
        <f>YEAR(Tabela1[[#This Row],[Data zatrudnienia]])</f>
        <v>2015</v>
      </c>
    </row>
    <row r="18" spans="1:19" x14ac:dyDescent="0.3">
      <c r="A18">
        <v>70080</v>
      </c>
      <c r="B18" t="s">
        <v>14</v>
      </c>
      <c r="C18" t="s">
        <v>88</v>
      </c>
      <c r="D18">
        <v>61</v>
      </c>
      <c r="E18" t="s">
        <v>187</v>
      </c>
      <c r="F18" t="s">
        <v>189</v>
      </c>
      <c r="G18" t="s">
        <v>196</v>
      </c>
      <c r="H18">
        <v>21462.240000000002</v>
      </c>
      <c r="I18" s="2">
        <v>42428</v>
      </c>
      <c r="J18" t="s">
        <v>204</v>
      </c>
      <c r="K18" t="s">
        <v>207</v>
      </c>
      <c r="L18" t="s">
        <v>214</v>
      </c>
      <c r="M18">
        <v>14</v>
      </c>
      <c r="N18">
        <v>4.9000000000000004</v>
      </c>
      <c r="O18" t="s">
        <v>218</v>
      </c>
      <c r="P18" s="5">
        <f ca="1">YEAR(TODAY())-YEAR(Tabela1[[#This Row],[Data zatrudnienia]])</f>
        <v>9</v>
      </c>
      <c r="Q18" s="6">
        <f ca="1">IF(Tabela1[[#This Row],[Status zatrudnienia]]="Aktywny",Tabela1[[#This Row],[Liczba lat pracy]],"")</f>
        <v>9</v>
      </c>
      <c r="R18" s="6" t="str">
        <f>Tabela1[[#This Row],[Imię]]&amp;" "&amp;Tabela1[[#This Row],[Nazwisko]]</f>
        <v>Miłosz Elsner</v>
      </c>
      <c r="S18" s="5">
        <f>YEAR(Tabela1[[#This Row],[Data zatrudnienia]])</f>
        <v>2016</v>
      </c>
    </row>
    <row r="19" spans="1:19" x14ac:dyDescent="0.3">
      <c r="A19">
        <v>78594</v>
      </c>
      <c r="B19" t="s">
        <v>53</v>
      </c>
      <c r="C19" t="s">
        <v>131</v>
      </c>
      <c r="D19">
        <v>49</v>
      </c>
      <c r="E19" t="s">
        <v>187</v>
      </c>
      <c r="F19" t="s">
        <v>190</v>
      </c>
      <c r="G19" t="s">
        <v>199</v>
      </c>
      <c r="H19">
        <v>24357.52</v>
      </c>
      <c r="I19" s="2">
        <v>42976</v>
      </c>
      <c r="J19" t="s">
        <v>204</v>
      </c>
      <c r="K19" t="s">
        <v>207</v>
      </c>
      <c r="L19" t="s">
        <v>216</v>
      </c>
      <c r="M19">
        <v>1</v>
      </c>
      <c r="N19">
        <v>3.8</v>
      </c>
      <c r="O19" t="s">
        <v>219</v>
      </c>
      <c r="P19" s="5">
        <f ca="1">YEAR(TODAY())-YEAR(Tabela1[[#This Row],[Data zatrudnienia]])</f>
        <v>8</v>
      </c>
      <c r="Q19" s="6" t="str">
        <f>IF(Tabela1[[#This Row],[Status zatrudnienia]]="Aktywny",Tabela1[[#This Row],[Liczba lat pracy]],"")</f>
        <v/>
      </c>
      <c r="R19" s="6" t="str">
        <f>Tabela1[[#This Row],[Imię]]&amp;" "&amp;Tabela1[[#This Row],[Nazwisko]]</f>
        <v>Jędrzej Feret</v>
      </c>
      <c r="S19" s="5">
        <f>YEAR(Tabela1[[#This Row],[Data zatrudnienia]])</f>
        <v>2017</v>
      </c>
    </row>
    <row r="20" spans="1:19" x14ac:dyDescent="0.3">
      <c r="A20">
        <v>87435</v>
      </c>
      <c r="B20" t="s">
        <v>55</v>
      </c>
      <c r="C20" t="s">
        <v>133</v>
      </c>
      <c r="D20">
        <v>56</v>
      </c>
      <c r="E20" t="s">
        <v>187</v>
      </c>
      <c r="F20" t="s">
        <v>190</v>
      </c>
      <c r="G20" t="s">
        <v>201</v>
      </c>
      <c r="H20">
        <v>15049.2</v>
      </c>
      <c r="I20" s="2">
        <v>45007</v>
      </c>
      <c r="J20" t="s">
        <v>205</v>
      </c>
      <c r="K20" t="s">
        <v>210</v>
      </c>
      <c r="L20" t="s">
        <v>217</v>
      </c>
      <c r="M20">
        <v>3</v>
      </c>
      <c r="N20">
        <v>4.4000000000000004</v>
      </c>
      <c r="O20" t="s">
        <v>218</v>
      </c>
      <c r="P20" s="5">
        <f ca="1">YEAR(TODAY())-YEAR(Tabela1[[#This Row],[Data zatrudnienia]])</f>
        <v>2</v>
      </c>
      <c r="Q20" s="6">
        <f ca="1">IF(Tabela1[[#This Row],[Status zatrudnienia]]="Aktywny",Tabela1[[#This Row],[Liczba lat pracy]],"")</f>
        <v>2</v>
      </c>
      <c r="R20" s="6" t="str">
        <f>Tabela1[[#This Row],[Imię]]&amp;" "&amp;Tabela1[[#This Row],[Nazwisko]]</f>
        <v>Iwo Fiedoruk</v>
      </c>
      <c r="S20" s="5">
        <f>YEAR(Tabela1[[#This Row],[Data zatrudnienia]])</f>
        <v>2023</v>
      </c>
    </row>
    <row r="21" spans="1:19" x14ac:dyDescent="0.3">
      <c r="A21">
        <v>27667</v>
      </c>
      <c r="B21" t="s">
        <v>38</v>
      </c>
      <c r="C21" t="s">
        <v>113</v>
      </c>
      <c r="D21">
        <v>22</v>
      </c>
      <c r="E21" t="s">
        <v>187</v>
      </c>
      <c r="F21" t="s">
        <v>194</v>
      </c>
      <c r="G21" t="s">
        <v>199</v>
      </c>
      <c r="H21">
        <v>14568.86</v>
      </c>
      <c r="I21" s="2">
        <v>43597</v>
      </c>
      <c r="J21" t="s">
        <v>204</v>
      </c>
      <c r="K21" t="s">
        <v>210</v>
      </c>
      <c r="L21" t="s">
        <v>214</v>
      </c>
      <c r="M21">
        <v>12</v>
      </c>
      <c r="N21">
        <v>3</v>
      </c>
      <c r="O21" t="s">
        <v>218</v>
      </c>
      <c r="P21" s="5">
        <f ca="1">YEAR(TODAY())-YEAR(Tabela1[[#This Row],[Data zatrudnienia]])</f>
        <v>6</v>
      </c>
      <c r="Q21" s="6">
        <f ca="1">IF(Tabela1[[#This Row],[Status zatrudnienia]]="Aktywny",Tabela1[[#This Row],[Liczba lat pracy]],"")</f>
        <v>6</v>
      </c>
      <c r="R21" s="6" t="str">
        <f>Tabela1[[#This Row],[Imię]]&amp;" "&amp;Tabela1[[#This Row],[Nazwisko]]</f>
        <v>Mieszko Fik</v>
      </c>
      <c r="S21" s="5">
        <f>YEAR(Tabela1[[#This Row],[Data zatrudnienia]])</f>
        <v>2019</v>
      </c>
    </row>
    <row r="22" spans="1:19" x14ac:dyDescent="0.3">
      <c r="A22">
        <v>53954</v>
      </c>
      <c r="B22" t="s">
        <v>66</v>
      </c>
      <c r="C22" t="s">
        <v>149</v>
      </c>
      <c r="D22">
        <v>47</v>
      </c>
      <c r="E22" t="s">
        <v>188</v>
      </c>
      <c r="F22" t="s">
        <v>190</v>
      </c>
      <c r="G22" t="s">
        <v>202</v>
      </c>
      <c r="H22">
        <v>14779.65</v>
      </c>
      <c r="I22" s="2">
        <v>44730</v>
      </c>
      <c r="J22" t="s">
        <v>205</v>
      </c>
      <c r="K22" t="s">
        <v>208</v>
      </c>
      <c r="L22" t="s">
        <v>217</v>
      </c>
      <c r="M22">
        <v>25</v>
      </c>
      <c r="N22">
        <v>4.3</v>
      </c>
      <c r="O22" t="s">
        <v>219</v>
      </c>
      <c r="P22" s="5">
        <f ca="1">YEAR(TODAY())-YEAR(Tabela1[[#This Row],[Data zatrudnienia]])</f>
        <v>3</v>
      </c>
      <c r="Q22" s="6" t="str">
        <f>IF(Tabela1[[#This Row],[Status zatrudnienia]]="Aktywny",Tabela1[[#This Row],[Liczba lat pracy]],"")</f>
        <v/>
      </c>
      <c r="R22" s="6" t="str">
        <f>Tabela1[[#This Row],[Imię]]&amp;" "&amp;Tabela1[[#This Row],[Nazwisko]]</f>
        <v>Nela Gamoń</v>
      </c>
      <c r="S22" s="5">
        <f>YEAR(Tabela1[[#This Row],[Data zatrudnienia]])</f>
        <v>2022</v>
      </c>
    </row>
    <row r="23" spans="1:19" x14ac:dyDescent="0.3">
      <c r="A23">
        <v>72165</v>
      </c>
      <c r="B23" t="s">
        <v>84</v>
      </c>
      <c r="C23" t="s">
        <v>175</v>
      </c>
      <c r="D23">
        <v>59</v>
      </c>
      <c r="E23" t="s">
        <v>188</v>
      </c>
      <c r="F23" t="s">
        <v>190</v>
      </c>
      <c r="G23" t="s">
        <v>199</v>
      </c>
      <c r="H23">
        <v>15700.28</v>
      </c>
      <c r="I23" s="2">
        <v>44673</v>
      </c>
      <c r="J23" t="s">
        <v>206</v>
      </c>
      <c r="K23" t="s">
        <v>207</v>
      </c>
      <c r="L23" t="s">
        <v>214</v>
      </c>
      <c r="M23">
        <v>5</v>
      </c>
      <c r="N23">
        <v>4.5</v>
      </c>
      <c r="O23" t="s">
        <v>218</v>
      </c>
      <c r="P23" s="5">
        <f ca="1">YEAR(TODAY())-YEAR(Tabela1[[#This Row],[Data zatrudnienia]])</f>
        <v>3</v>
      </c>
      <c r="Q23" s="6">
        <f ca="1">IF(Tabela1[[#This Row],[Status zatrudnienia]]="Aktywny",Tabela1[[#This Row],[Liczba lat pracy]],"")</f>
        <v>3</v>
      </c>
      <c r="R23" s="6" t="str">
        <f>Tabela1[[#This Row],[Imię]]&amp;" "&amp;Tabela1[[#This Row],[Nazwisko]]</f>
        <v>Nicole Gągała</v>
      </c>
      <c r="S23" s="5">
        <f>YEAR(Tabela1[[#This Row],[Data zatrudnienia]])</f>
        <v>2022</v>
      </c>
    </row>
    <row r="24" spans="1:19" x14ac:dyDescent="0.3">
      <c r="A24">
        <v>50978</v>
      </c>
      <c r="B24" t="s">
        <v>47</v>
      </c>
      <c r="C24" t="s">
        <v>175</v>
      </c>
      <c r="D24">
        <v>27</v>
      </c>
      <c r="E24" t="s">
        <v>188</v>
      </c>
      <c r="F24" t="s">
        <v>192</v>
      </c>
      <c r="G24" t="s">
        <v>203</v>
      </c>
      <c r="H24">
        <v>24475.52</v>
      </c>
      <c r="I24" s="2">
        <v>44181</v>
      </c>
      <c r="J24" t="s">
        <v>204</v>
      </c>
      <c r="K24" t="s">
        <v>213</v>
      </c>
      <c r="L24" t="s">
        <v>216</v>
      </c>
      <c r="M24">
        <v>11</v>
      </c>
      <c r="N24">
        <v>3.4</v>
      </c>
      <c r="O24" t="s">
        <v>218</v>
      </c>
      <c r="P24" s="5">
        <f ca="1">YEAR(TODAY())-YEAR(Tabela1[[#This Row],[Data zatrudnienia]])</f>
        <v>5</v>
      </c>
      <c r="Q24" s="6">
        <f ca="1">IF(Tabela1[[#This Row],[Status zatrudnienia]]="Aktywny",Tabela1[[#This Row],[Liczba lat pracy]],"")</f>
        <v>5</v>
      </c>
      <c r="R24" s="6" t="str">
        <f>Tabela1[[#This Row],[Imię]]&amp;" "&amp;Tabela1[[#This Row],[Nazwisko]]</f>
        <v>Aniela Gągała</v>
      </c>
      <c r="S24" s="5">
        <f>YEAR(Tabela1[[#This Row],[Data zatrudnienia]])</f>
        <v>2020</v>
      </c>
    </row>
    <row r="25" spans="1:19" x14ac:dyDescent="0.3">
      <c r="A25">
        <v>14830</v>
      </c>
      <c r="B25" t="s">
        <v>60</v>
      </c>
      <c r="C25" t="s">
        <v>139</v>
      </c>
      <c r="D25">
        <v>61</v>
      </c>
      <c r="E25" t="s">
        <v>188</v>
      </c>
      <c r="F25" t="s">
        <v>194</v>
      </c>
      <c r="G25" t="s">
        <v>197</v>
      </c>
      <c r="H25">
        <v>13162.96</v>
      </c>
      <c r="I25" s="2">
        <v>42593</v>
      </c>
      <c r="J25" t="s">
        <v>205</v>
      </c>
      <c r="K25" t="s">
        <v>210</v>
      </c>
      <c r="L25" t="s">
        <v>216</v>
      </c>
      <c r="M25">
        <v>20</v>
      </c>
      <c r="N25">
        <v>4.9000000000000004</v>
      </c>
      <c r="O25" t="s">
        <v>218</v>
      </c>
      <c r="P25" s="5">
        <f ca="1">YEAR(TODAY())-YEAR(Tabela1[[#This Row],[Data zatrudnienia]])</f>
        <v>9</v>
      </c>
      <c r="Q25" s="6">
        <f ca="1">IF(Tabela1[[#This Row],[Status zatrudnienia]]="Aktywny",Tabela1[[#This Row],[Liczba lat pracy]],"")</f>
        <v>9</v>
      </c>
      <c r="R25" s="6" t="str">
        <f>Tabela1[[#This Row],[Imię]]&amp;" "&amp;Tabela1[[#This Row],[Nazwisko]]</f>
        <v>Sandra Giża</v>
      </c>
      <c r="S25" s="5">
        <f>YEAR(Tabela1[[#This Row],[Data zatrudnienia]])</f>
        <v>2016</v>
      </c>
    </row>
    <row r="26" spans="1:19" x14ac:dyDescent="0.3">
      <c r="A26">
        <v>81127</v>
      </c>
      <c r="B26" t="s">
        <v>78</v>
      </c>
      <c r="C26" t="s">
        <v>166</v>
      </c>
      <c r="D26">
        <v>50</v>
      </c>
      <c r="E26" t="s">
        <v>187</v>
      </c>
      <c r="F26" t="s">
        <v>194</v>
      </c>
      <c r="G26" t="s">
        <v>200</v>
      </c>
      <c r="H26">
        <v>17566.13</v>
      </c>
      <c r="I26" s="2">
        <v>43451</v>
      </c>
      <c r="J26" t="s">
        <v>206</v>
      </c>
      <c r="K26" t="s">
        <v>212</v>
      </c>
      <c r="L26" t="s">
        <v>215</v>
      </c>
      <c r="M26">
        <v>23</v>
      </c>
      <c r="N26">
        <v>4.8</v>
      </c>
      <c r="O26" t="s">
        <v>218</v>
      </c>
      <c r="P26" s="5">
        <f ca="1">YEAR(TODAY())-YEAR(Tabela1[[#This Row],[Data zatrudnienia]])</f>
        <v>7</v>
      </c>
      <c r="Q26" s="6">
        <f ca="1">IF(Tabela1[[#This Row],[Status zatrudnienia]]="Aktywny",Tabela1[[#This Row],[Liczba lat pracy]],"")</f>
        <v>7</v>
      </c>
      <c r="R26" s="6" t="str">
        <f>Tabela1[[#This Row],[Imię]]&amp;" "&amp;Tabela1[[#This Row],[Nazwisko]]</f>
        <v>Norbert Glanc</v>
      </c>
      <c r="S26" s="5">
        <f>YEAR(Tabela1[[#This Row],[Data zatrudnienia]])</f>
        <v>2018</v>
      </c>
    </row>
    <row r="27" spans="1:19" x14ac:dyDescent="0.3">
      <c r="A27">
        <v>51110</v>
      </c>
      <c r="B27" t="s">
        <v>15</v>
      </c>
      <c r="C27" t="s">
        <v>89</v>
      </c>
      <c r="D27">
        <v>62</v>
      </c>
      <c r="E27" t="s">
        <v>187</v>
      </c>
      <c r="F27" t="s">
        <v>190</v>
      </c>
      <c r="G27" t="s">
        <v>197</v>
      </c>
      <c r="H27">
        <v>23843.87</v>
      </c>
      <c r="I27" s="2">
        <v>44733</v>
      </c>
      <c r="J27" t="s">
        <v>205</v>
      </c>
      <c r="K27" t="s">
        <v>208</v>
      </c>
      <c r="L27" t="s">
        <v>214</v>
      </c>
      <c r="M27">
        <v>16</v>
      </c>
      <c r="N27">
        <v>4.7</v>
      </c>
      <c r="O27" t="s">
        <v>218</v>
      </c>
      <c r="P27" s="5">
        <f ca="1">YEAR(TODAY())-YEAR(Tabela1[[#This Row],[Data zatrudnienia]])</f>
        <v>3</v>
      </c>
      <c r="Q27" s="6">
        <f ca="1">IF(Tabela1[[#This Row],[Status zatrudnienia]]="Aktywny",Tabela1[[#This Row],[Liczba lat pracy]],"")</f>
        <v>3</v>
      </c>
      <c r="R27" s="6" t="str">
        <f>Tabela1[[#This Row],[Imię]]&amp;" "&amp;Tabela1[[#This Row],[Nazwisko]]</f>
        <v>Maciej Golisz</v>
      </c>
      <c r="S27" s="5">
        <f>YEAR(Tabela1[[#This Row],[Data zatrudnienia]])</f>
        <v>2022</v>
      </c>
    </row>
    <row r="28" spans="1:19" x14ac:dyDescent="0.3">
      <c r="A28">
        <v>47972</v>
      </c>
      <c r="B28" t="s">
        <v>74</v>
      </c>
      <c r="C28" t="s">
        <v>161</v>
      </c>
      <c r="D28">
        <v>54</v>
      </c>
      <c r="E28" t="s">
        <v>187</v>
      </c>
      <c r="F28" t="s">
        <v>195</v>
      </c>
      <c r="G28" t="s">
        <v>200</v>
      </c>
      <c r="H28">
        <v>8302.6299999999992</v>
      </c>
      <c r="I28" s="2">
        <v>45105</v>
      </c>
      <c r="J28" t="s">
        <v>206</v>
      </c>
      <c r="K28" t="s">
        <v>207</v>
      </c>
      <c r="L28" t="s">
        <v>217</v>
      </c>
      <c r="M28">
        <v>16</v>
      </c>
      <c r="N28">
        <v>2.9</v>
      </c>
      <c r="O28" t="s">
        <v>218</v>
      </c>
      <c r="P28" s="5">
        <f ca="1">YEAR(TODAY())-YEAR(Tabela1[[#This Row],[Data zatrudnienia]])</f>
        <v>2</v>
      </c>
      <c r="Q28" s="6">
        <f ca="1">IF(Tabela1[[#This Row],[Status zatrudnienia]]="Aktywny",Tabela1[[#This Row],[Liczba lat pracy]],"")</f>
        <v>2</v>
      </c>
      <c r="R28" s="6" t="str">
        <f>Tabela1[[#This Row],[Imię]]&amp;" "&amp;Tabela1[[#This Row],[Nazwisko]]</f>
        <v>Mateusz Gosek</v>
      </c>
      <c r="S28" s="5">
        <f>YEAR(Tabela1[[#This Row],[Data zatrudnienia]])</f>
        <v>2023</v>
      </c>
    </row>
    <row r="29" spans="1:19" x14ac:dyDescent="0.3">
      <c r="A29">
        <v>60606</v>
      </c>
      <c r="B29" t="s">
        <v>29</v>
      </c>
      <c r="C29" t="s">
        <v>104</v>
      </c>
      <c r="D29">
        <v>26</v>
      </c>
      <c r="E29" t="s">
        <v>187</v>
      </c>
      <c r="F29" t="s">
        <v>192</v>
      </c>
      <c r="G29" t="s">
        <v>202</v>
      </c>
      <c r="H29">
        <v>23792.959999999999</v>
      </c>
      <c r="I29" s="2">
        <v>42245</v>
      </c>
      <c r="J29" t="s">
        <v>204</v>
      </c>
      <c r="K29" t="s">
        <v>211</v>
      </c>
      <c r="L29" t="s">
        <v>214</v>
      </c>
      <c r="M29">
        <v>2</v>
      </c>
      <c r="N29">
        <v>4.2</v>
      </c>
      <c r="O29" t="s">
        <v>218</v>
      </c>
      <c r="P29" s="5">
        <f ca="1">YEAR(TODAY())-YEAR(Tabela1[[#This Row],[Data zatrudnienia]])</f>
        <v>10</v>
      </c>
      <c r="Q29" s="6">
        <f ca="1">IF(Tabela1[[#This Row],[Status zatrudnienia]]="Aktywny",Tabela1[[#This Row],[Liczba lat pracy]],"")</f>
        <v>10</v>
      </c>
      <c r="R29" s="6" t="str">
        <f>Tabela1[[#This Row],[Imię]]&amp;" "&amp;Tabela1[[#This Row],[Nazwisko]]</f>
        <v>Stefan Gosik</v>
      </c>
      <c r="S29" s="5">
        <f>YEAR(Tabela1[[#This Row],[Data zatrudnienia]])</f>
        <v>2015</v>
      </c>
    </row>
    <row r="30" spans="1:19" x14ac:dyDescent="0.3">
      <c r="A30">
        <v>46313</v>
      </c>
      <c r="B30" t="s">
        <v>43</v>
      </c>
      <c r="C30" t="s">
        <v>118</v>
      </c>
      <c r="D30">
        <v>54</v>
      </c>
      <c r="E30" t="s">
        <v>187</v>
      </c>
      <c r="F30" t="s">
        <v>191</v>
      </c>
      <c r="G30" t="s">
        <v>200</v>
      </c>
      <c r="H30">
        <v>22074.85</v>
      </c>
      <c r="I30" s="2">
        <v>43429</v>
      </c>
      <c r="J30" t="s">
        <v>204</v>
      </c>
      <c r="K30" t="s">
        <v>212</v>
      </c>
      <c r="L30" t="s">
        <v>217</v>
      </c>
      <c r="M30">
        <v>26</v>
      </c>
      <c r="N30">
        <v>4</v>
      </c>
      <c r="O30" t="s">
        <v>218</v>
      </c>
      <c r="P30" s="5">
        <f ca="1">YEAR(TODAY())-YEAR(Tabela1[[#This Row],[Data zatrudnienia]])</f>
        <v>7</v>
      </c>
      <c r="Q30" s="6">
        <f ca="1">IF(Tabela1[[#This Row],[Status zatrudnienia]]="Aktywny",Tabela1[[#This Row],[Liczba lat pracy]],"")</f>
        <v>7</v>
      </c>
      <c r="R30" s="6" t="str">
        <f>Tabela1[[#This Row],[Imię]]&amp;" "&amp;Tabela1[[#This Row],[Nazwisko]]</f>
        <v>Tymon Grabas</v>
      </c>
      <c r="S30" s="5">
        <f>YEAR(Tabela1[[#This Row],[Data zatrudnienia]])</f>
        <v>2018</v>
      </c>
    </row>
    <row r="31" spans="1:19" x14ac:dyDescent="0.3">
      <c r="A31">
        <v>98795</v>
      </c>
      <c r="B31" t="s">
        <v>71</v>
      </c>
      <c r="C31" t="s">
        <v>155</v>
      </c>
      <c r="D31">
        <v>64</v>
      </c>
      <c r="E31" t="s">
        <v>188</v>
      </c>
      <c r="F31" t="s">
        <v>193</v>
      </c>
      <c r="G31" t="s">
        <v>202</v>
      </c>
      <c r="H31">
        <v>23481.02</v>
      </c>
      <c r="I31" s="2">
        <v>42277</v>
      </c>
      <c r="J31" t="s">
        <v>204</v>
      </c>
      <c r="K31" t="s">
        <v>208</v>
      </c>
      <c r="L31" t="s">
        <v>215</v>
      </c>
      <c r="M31">
        <v>11</v>
      </c>
      <c r="N31">
        <v>4.4000000000000004</v>
      </c>
      <c r="O31" t="s">
        <v>218</v>
      </c>
      <c r="P31" s="5">
        <f ca="1">YEAR(TODAY())-YEAR(Tabela1[[#This Row],[Data zatrudnienia]])</f>
        <v>10</v>
      </c>
      <c r="Q31" s="6">
        <f ca="1">IF(Tabela1[[#This Row],[Status zatrudnienia]]="Aktywny",Tabela1[[#This Row],[Liczba lat pracy]],"")</f>
        <v>10</v>
      </c>
      <c r="R31" s="6" t="str">
        <f>Tabela1[[#This Row],[Imię]]&amp;" "&amp;Tabela1[[#This Row],[Nazwisko]]</f>
        <v>Urszula Hajdasz</v>
      </c>
      <c r="S31" s="5">
        <f>YEAR(Tabela1[[#This Row],[Data zatrudnienia]])</f>
        <v>2015</v>
      </c>
    </row>
    <row r="32" spans="1:19" x14ac:dyDescent="0.3">
      <c r="A32">
        <v>55485</v>
      </c>
      <c r="B32" t="s">
        <v>26</v>
      </c>
      <c r="C32" t="s">
        <v>185</v>
      </c>
      <c r="D32">
        <v>37</v>
      </c>
      <c r="E32" t="s">
        <v>188</v>
      </c>
      <c r="F32" t="s">
        <v>190</v>
      </c>
      <c r="G32" t="s">
        <v>199</v>
      </c>
      <c r="H32">
        <v>5676.51</v>
      </c>
      <c r="I32" s="2">
        <v>42577</v>
      </c>
      <c r="J32" t="s">
        <v>204</v>
      </c>
      <c r="K32" t="s">
        <v>208</v>
      </c>
      <c r="L32" t="s">
        <v>214</v>
      </c>
      <c r="M32">
        <v>14</v>
      </c>
      <c r="N32">
        <v>4.7</v>
      </c>
      <c r="O32" t="s">
        <v>218</v>
      </c>
      <c r="P32" s="5">
        <f ca="1">YEAR(TODAY())-YEAR(Tabela1[[#This Row],[Data zatrudnienia]])</f>
        <v>9</v>
      </c>
      <c r="Q32" s="6">
        <f ca="1">IF(Tabela1[[#This Row],[Status zatrudnienia]]="Aktywny",Tabela1[[#This Row],[Liczba lat pracy]],"")</f>
        <v>9</v>
      </c>
      <c r="R32" s="6" t="str">
        <f>Tabela1[[#This Row],[Imię]]&amp;" "&amp;Tabela1[[#This Row],[Nazwisko]]</f>
        <v>Anita Hałat</v>
      </c>
      <c r="S32" s="5">
        <f>YEAR(Tabela1[[#This Row],[Data zatrudnienia]])</f>
        <v>2016</v>
      </c>
    </row>
    <row r="33" spans="1:19" x14ac:dyDescent="0.3">
      <c r="A33">
        <v>34260</v>
      </c>
      <c r="B33" t="s">
        <v>79</v>
      </c>
      <c r="C33" t="s">
        <v>179</v>
      </c>
      <c r="D33">
        <v>29</v>
      </c>
      <c r="E33" t="s">
        <v>188</v>
      </c>
      <c r="F33" t="s">
        <v>189</v>
      </c>
      <c r="G33" t="s">
        <v>201</v>
      </c>
      <c r="H33">
        <v>22454.39</v>
      </c>
      <c r="I33" s="2">
        <v>44212</v>
      </c>
      <c r="J33" t="s">
        <v>205</v>
      </c>
      <c r="K33" t="s">
        <v>210</v>
      </c>
      <c r="L33" t="s">
        <v>217</v>
      </c>
      <c r="M33">
        <v>19</v>
      </c>
      <c r="N33">
        <v>3.6</v>
      </c>
      <c r="O33" t="s">
        <v>219</v>
      </c>
      <c r="P33" s="5">
        <f ca="1">YEAR(TODAY())-YEAR(Tabela1[[#This Row],[Data zatrudnienia]])</f>
        <v>4</v>
      </c>
      <c r="Q33" s="6" t="str">
        <f>IF(Tabela1[[#This Row],[Status zatrudnienia]]="Aktywny",Tabela1[[#This Row],[Liczba lat pracy]],"")</f>
        <v/>
      </c>
      <c r="R33" s="6" t="str">
        <f>Tabela1[[#This Row],[Imię]]&amp;" "&amp;Tabela1[[#This Row],[Nazwisko]]</f>
        <v>Ada Hejduk</v>
      </c>
      <c r="S33" s="5">
        <f>YEAR(Tabela1[[#This Row],[Data zatrudnienia]])</f>
        <v>2021</v>
      </c>
    </row>
    <row r="34" spans="1:19" x14ac:dyDescent="0.3">
      <c r="A34">
        <v>82017</v>
      </c>
      <c r="B34" t="s">
        <v>50</v>
      </c>
      <c r="C34" t="s">
        <v>186</v>
      </c>
      <c r="D34">
        <v>63</v>
      </c>
      <c r="E34" t="s">
        <v>188</v>
      </c>
      <c r="F34" t="s">
        <v>195</v>
      </c>
      <c r="G34" t="s">
        <v>196</v>
      </c>
      <c r="H34">
        <v>18294.66</v>
      </c>
      <c r="I34" s="2">
        <v>44732</v>
      </c>
      <c r="J34" t="s">
        <v>206</v>
      </c>
      <c r="K34" t="s">
        <v>213</v>
      </c>
      <c r="L34" t="s">
        <v>215</v>
      </c>
      <c r="M34">
        <v>2</v>
      </c>
      <c r="N34">
        <v>4</v>
      </c>
      <c r="O34" t="s">
        <v>218</v>
      </c>
      <c r="P34" s="5">
        <f ca="1">YEAR(TODAY())-YEAR(Tabela1[[#This Row],[Data zatrudnienia]])</f>
        <v>3</v>
      </c>
      <c r="Q34" s="6">
        <f ca="1">IF(Tabela1[[#This Row],[Status zatrudnienia]]="Aktywny",Tabela1[[#This Row],[Liczba lat pracy]],"")</f>
        <v>3</v>
      </c>
      <c r="R34" s="6" t="str">
        <f>Tabela1[[#This Row],[Imię]]&amp;" "&amp;Tabela1[[#This Row],[Nazwisko]]</f>
        <v>Ida Jędrys</v>
      </c>
      <c r="S34" s="5">
        <f>YEAR(Tabela1[[#This Row],[Data zatrudnienia]])</f>
        <v>2022</v>
      </c>
    </row>
    <row r="35" spans="1:19" x14ac:dyDescent="0.3">
      <c r="A35">
        <v>27992</v>
      </c>
      <c r="B35" t="s">
        <v>48</v>
      </c>
      <c r="C35" t="s">
        <v>123</v>
      </c>
      <c r="D35">
        <v>45</v>
      </c>
      <c r="E35" t="s">
        <v>188</v>
      </c>
      <c r="F35" t="s">
        <v>194</v>
      </c>
      <c r="G35" t="s">
        <v>196</v>
      </c>
      <c r="H35">
        <v>20334.310000000001</v>
      </c>
      <c r="I35" s="2">
        <v>43140</v>
      </c>
      <c r="J35" t="s">
        <v>206</v>
      </c>
      <c r="K35" t="s">
        <v>211</v>
      </c>
      <c r="L35" t="s">
        <v>215</v>
      </c>
      <c r="M35">
        <v>14</v>
      </c>
      <c r="N35">
        <v>3.9</v>
      </c>
      <c r="O35" t="s">
        <v>218</v>
      </c>
      <c r="P35" s="5">
        <f ca="1">YEAR(TODAY())-YEAR(Tabela1[[#This Row],[Data zatrudnienia]])</f>
        <v>7</v>
      </c>
      <c r="Q35" s="6">
        <f ca="1">IF(Tabela1[[#This Row],[Status zatrudnienia]]="Aktywny",Tabela1[[#This Row],[Liczba lat pracy]],"")</f>
        <v>7</v>
      </c>
      <c r="R35" s="6" t="str">
        <f>Tabela1[[#This Row],[Imię]]&amp;" "&amp;Tabela1[[#This Row],[Nazwisko]]</f>
        <v>Natasza Jędrzejek</v>
      </c>
      <c r="S35" s="5">
        <f>YEAR(Tabela1[[#This Row],[Data zatrudnienia]])</f>
        <v>2018</v>
      </c>
    </row>
    <row r="36" spans="1:19" x14ac:dyDescent="0.3">
      <c r="A36">
        <v>78326</v>
      </c>
      <c r="B36" t="s">
        <v>59</v>
      </c>
      <c r="C36" t="s">
        <v>138</v>
      </c>
      <c r="D36">
        <v>28</v>
      </c>
      <c r="E36" t="s">
        <v>187</v>
      </c>
      <c r="F36" t="s">
        <v>192</v>
      </c>
      <c r="G36" t="s">
        <v>200</v>
      </c>
      <c r="H36">
        <v>12366.55</v>
      </c>
      <c r="I36" s="2">
        <v>43225</v>
      </c>
      <c r="J36" t="s">
        <v>206</v>
      </c>
      <c r="K36" t="s">
        <v>207</v>
      </c>
      <c r="L36" t="s">
        <v>217</v>
      </c>
      <c r="M36">
        <v>4</v>
      </c>
      <c r="N36">
        <v>4.0999999999999996</v>
      </c>
      <c r="O36" t="s">
        <v>218</v>
      </c>
      <c r="P36" s="5">
        <f ca="1">YEAR(TODAY())-YEAR(Tabela1[[#This Row],[Data zatrudnienia]])</f>
        <v>7</v>
      </c>
      <c r="Q36" s="6">
        <f ca="1">IF(Tabela1[[#This Row],[Status zatrudnienia]]="Aktywny",Tabela1[[#This Row],[Liczba lat pracy]],"")</f>
        <v>7</v>
      </c>
      <c r="R36" s="6" t="str">
        <f>Tabela1[[#This Row],[Imię]]&amp;" "&amp;Tabela1[[#This Row],[Nazwisko]]</f>
        <v>Fryderyk Juras</v>
      </c>
      <c r="S36" s="5">
        <f>YEAR(Tabela1[[#This Row],[Data zatrudnienia]])</f>
        <v>2018</v>
      </c>
    </row>
    <row r="37" spans="1:19" x14ac:dyDescent="0.3">
      <c r="A37">
        <v>24098</v>
      </c>
      <c r="B37" t="s">
        <v>46</v>
      </c>
      <c r="C37" t="s">
        <v>178</v>
      </c>
      <c r="D37">
        <v>62</v>
      </c>
      <c r="E37" t="s">
        <v>187</v>
      </c>
      <c r="F37" t="s">
        <v>189</v>
      </c>
      <c r="G37" t="s">
        <v>198</v>
      </c>
      <c r="H37">
        <v>10993.18</v>
      </c>
      <c r="I37" s="2">
        <v>45462</v>
      </c>
      <c r="J37" t="s">
        <v>205</v>
      </c>
      <c r="K37" t="s">
        <v>207</v>
      </c>
      <c r="L37" t="s">
        <v>214</v>
      </c>
      <c r="M37">
        <v>7</v>
      </c>
      <c r="N37">
        <v>4</v>
      </c>
      <c r="O37" t="s">
        <v>218</v>
      </c>
      <c r="P37" s="5">
        <f ca="1">YEAR(TODAY())-YEAR(Tabela1[[#This Row],[Data zatrudnienia]])</f>
        <v>1</v>
      </c>
      <c r="Q37" s="6">
        <f ca="1">IF(Tabela1[[#This Row],[Status zatrudnienia]]="Aktywny",Tabela1[[#This Row],[Liczba lat pracy]],"")</f>
        <v>1</v>
      </c>
      <c r="R37" s="6" t="str">
        <f>Tabela1[[#This Row],[Imię]]&amp;" "&amp;Tabela1[[#This Row],[Nazwisko]]</f>
        <v>Grzegorz Kamieniak</v>
      </c>
      <c r="S37" s="5">
        <f>YEAR(Tabela1[[#This Row],[Data zatrudnienia]])</f>
        <v>2024</v>
      </c>
    </row>
    <row r="38" spans="1:19" x14ac:dyDescent="0.3">
      <c r="A38">
        <v>82952</v>
      </c>
      <c r="B38" t="s">
        <v>17</v>
      </c>
      <c r="C38" t="s">
        <v>91</v>
      </c>
      <c r="D38">
        <v>25</v>
      </c>
      <c r="E38" t="s">
        <v>187</v>
      </c>
      <c r="F38" t="s">
        <v>192</v>
      </c>
      <c r="G38" t="s">
        <v>198</v>
      </c>
      <c r="H38">
        <v>11708.02</v>
      </c>
      <c r="I38" s="2">
        <v>43954</v>
      </c>
      <c r="J38" t="s">
        <v>206</v>
      </c>
      <c r="K38" t="s">
        <v>208</v>
      </c>
      <c r="L38" t="s">
        <v>215</v>
      </c>
      <c r="M38">
        <v>3</v>
      </c>
      <c r="N38">
        <v>2.8</v>
      </c>
      <c r="O38" t="s">
        <v>219</v>
      </c>
      <c r="P38" s="5">
        <f ca="1">YEAR(TODAY())-YEAR(Tabela1[[#This Row],[Data zatrudnienia]])</f>
        <v>5</v>
      </c>
      <c r="Q38" s="6" t="str">
        <f>IF(Tabela1[[#This Row],[Status zatrudnienia]]="Aktywny",Tabela1[[#This Row],[Liczba lat pracy]],"")</f>
        <v/>
      </c>
      <c r="R38" s="6" t="str">
        <f>Tabela1[[#This Row],[Imię]]&amp;" "&amp;Tabela1[[#This Row],[Nazwisko]]</f>
        <v>Julian Kandora</v>
      </c>
      <c r="S38" s="5">
        <f>YEAR(Tabela1[[#This Row],[Data zatrudnienia]])</f>
        <v>2020</v>
      </c>
    </row>
    <row r="39" spans="1:19" x14ac:dyDescent="0.3">
      <c r="A39">
        <v>96089</v>
      </c>
      <c r="B39" t="s">
        <v>58</v>
      </c>
      <c r="C39" t="s">
        <v>136</v>
      </c>
      <c r="D39">
        <v>53</v>
      </c>
      <c r="E39" t="s">
        <v>188</v>
      </c>
      <c r="F39" t="s">
        <v>192</v>
      </c>
      <c r="G39" t="s">
        <v>201</v>
      </c>
      <c r="H39">
        <v>23164.22</v>
      </c>
      <c r="I39" s="2">
        <v>42361</v>
      </c>
      <c r="J39" t="s">
        <v>205</v>
      </c>
      <c r="K39" t="s">
        <v>209</v>
      </c>
      <c r="L39" t="s">
        <v>216</v>
      </c>
      <c r="M39">
        <v>13</v>
      </c>
      <c r="N39">
        <v>4.3</v>
      </c>
      <c r="O39" t="s">
        <v>218</v>
      </c>
      <c r="P39" s="5">
        <f ca="1">YEAR(TODAY())-YEAR(Tabela1[[#This Row],[Data zatrudnienia]])</f>
        <v>10</v>
      </c>
      <c r="Q39" s="6">
        <f ca="1">IF(Tabela1[[#This Row],[Status zatrudnienia]]="Aktywny",Tabela1[[#This Row],[Liczba lat pracy]],"")</f>
        <v>10</v>
      </c>
      <c r="R39" s="6" t="str">
        <f>Tabela1[[#This Row],[Imię]]&amp;" "&amp;Tabela1[[#This Row],[Nazwisko]]</f>
        <v>Monika Kapciak</v>
      </c>
      <c r="S39" s="5">
        <f>YEAR(Tabela1[[#This Row],[Data zatrudnienia]])</f>
        <v>2015</v>
      </c>
    </row>
    <row r="40" spans="1:19" x14ac:dyDescent="0.3">
      <c r="A40">
        <v>41518</v>
      </c>
      <c r="B40" t="s">
        <v>45</v>
      </c>
      <c r="C40" t="s">
        <v>120</v>
      </c>
      <c r="D40">
        <v>42</v>
      </c>
      <c r="E40" t="s">
        <v>187</v>
      </c>
      <c r="F40" t="s">
        <v>191</v>
      </c>
      <c r="G40" t="s">
        <v>199</v>
      </c>
      <c r="H40">
        <v>10589.5</v>
      </c>
      <c r="I40" s="2">
        <v>44440</v>
      </c>
      <c r="J40" t="s">
        <v>205</v>
      </c>
      <c r="K40" t="s">
        <v>209</v>
      </c>
      <c r="L40" t="s">
        <v>214</v>
      </c>
      <c r="M40">
        <v>15</v>
      </c>
      <c r="N40">
        <v>3.2</v>
      </c>
      <c r="O40" t="s">
        <v>218</v>
      </c>
      <c r="P40" s="5">
        <f ca="1">YEAR(TODAY())-YEAR(Tabela1[[#This Row],[Data zatrudnienia]])</f>
        <v>4</v>
      </c>
      <c r="Q40" s="6">
        <f ca="1">IF(Tabela1[[#This Row],[Status zatrudnienia]]="Aktywny",Tabela1[[#This Row],[Liczba lat pracy]],"")</f>
        <v>4</v>
      </c>
      <c r="R40" s="6" t="str">
        <f>Tabela1[[#This Row],[Imię]]&amp;" "&amp;Tabela1[[#This Row],[Nazwisko]]</f>
        <v>Tymoteusz Karol</v>
      </c>
      <c r="S40" s="5">
        <f>YEAR(Tabela1[[#This Row],[Data zatrudnienia]])</f>
        <v>2021</v>
      </c>
    </row>
    <row r="41" spans="1:19" x14ac:dyDescent="0.3">
      <c r="A41">
        <v>42931</v>
      </c>
      <c r="B41" t="s">
        <v>49</v>
      </c>
      <c r="C41" t="s">
        <v>124</v>
      </c>
      <c r="D41">
        <v>49</v>
      </c>
      <c r="E41" t="s">
        <v>188</v>
      </c>
      <c r="F41" t="s">
        <v>195</v>
      </c>
      <c r="G41" t="s">
        <v>198</v>
      </c>
      <c r="H41">
        <v>7839.84</v>
      </c>
      <c r="I41" s="2">
        <v>44435</v>
      </c>
      <c r="J41" t="s">
        <v>206</v>
      </c>
      <c r="K41" t="s">
        <v>213</v>
      </c>
      <c r="L41" t="s">
        <v>215</v>
      </c>
      <c r="M41">
        <v>6</v>
      </c>
      <c r="N41">
        <v>3.1</v>
      </c>
      <c r="O41" t="s">
        <v>219</v>
      </c>
      <c r="P41" s="5">
        <f ca="1">YEAR(TODAY())-YEAR(Tabela1[[#This Row],[Data zatrudnienia]])</f>
        <v>4</v>
      </c>
      <c r="Q41" s="6" t="str">
        <f>IF(Tabela1[[#This Row],[Status zatrudnienia]]="Aktywny",Tabela1[[#This Row],[Liczba lat pracy]],"")</f>
        <v/>
      </c>
      <c r="R41" s="6" t="str">
        <f>Tabela1[[#This Row],[Imię]]&amp;" "&amp;Tabela1[[#This Row],[Nazwisko]]</f>
        <v>Apolonia Kasica</v>
      </c>
      <c r="S41" s="5">
        <f>YEAR(Tabela1[[#This Row],[Data zatrudnienia]])</f>
        <v>2021</v>
      </c>
    </row>
    <row r="42" spans="1:19" x14ac:dyDescent="0.3">
      <c r="A42">
        <v>88533</v>
      </c>
      <c r="B42" t="s">
        <v>68</v>
      </c>
      <c r="C42" t="s">
        <v>151</v>
      </c>
      <c r="D42">
        <v>47</v>
      </c>
      <c r="E42" t="s">
        <v>187</v>
      </c>
      <c r="F42" t="s">
        <v>195</v>
      </c>
      <c r="G42" t="s">
        <v>201</v>
      </c>
      <c r="H42">
        <v>14533.93</v>
      </c>
      <c r="I42" s="2">
        <v>44068</v>
      </c>
      <c r="J42" t="s">
        <v>205</v>
      </c>
      <c r="K42" t="s">
        <v>209</v>
      </c>
      <c r="L42" t="s">
        <v>217</v>
      </c>
      <c r="M42">
        <v>18</v>
      </c>
      <c r="N42">
        <v>2.6</v>
      </c>
      <c r="O42" t="s">
        <v>218</v>
      </c>
      <c r="P42" s="5">
        <f ca="1">YEAR(TODAY())-YEAR(Tabela1[[#This Row],[Data zatrudnienia]])</f>
        <v>5</v>
      </c>
      <c r="Q42" s="6">
        <f ca="1">IF(Tabela1[[#This Row],[Status zatrudnienia]]="Aktywny",Tabela1[[#This Row],[Liczba lat pracy]],"")</f>
        <v>5</v>
      </c>
      <c r="R42" s="6" t="str">
        <f>Tabela1[[#This Row],[Imię]]&amp;" "&amp;Tabela1[[#This Row],[Nazwisko]]</f>
        <v>Piotr Kędziorek</v>
      </c>
      <c r="S42" s="5">
        <f>YEAR(Tabela1[[#This Row],[Data zatrudnienia]])</f>
        <v>2020</v>
      </c>
    </row>
    <row r="43" spans="1:19" x14ac:dyDescent="0.3">
      <c r="A43">
        <v>50761</v>
      </c>
      <c r="B43" t="s">
        <v>25</v>
      </c>
      <c r="C43" t="s">
        <v>100</v>
      </c>
      <c r="D43">
        <v>50</v>
      </c>
      <c r="E43" t="s">
        <v>188</v>
      </c>
      <c r="F43" t="s">
        <v>194</v>
      </c>
      <c r="G43" t="s">
        <v>196</v>
      </c>
      <c r="H43">
        <v>16907.07</v>
      </c>
      <c r="I43" s="2">
        <v>42510</v>
      </c>
      <c r="J43" t="s">
        <v>204</v>
      </c>
      <c r="K43" t="s">
        <v>212</v>
      </c>
      <c r="L43" t="s">
        <v>216</v>
      </c>
      <c r="M43">
        <v>14</v>
      </c>
      <c r="N43">
        <v>4.0999999999999996</v>
      </c>
      <c r="O43" t="s">
        <v>218</v>
      </c>
      <c r="P43" s="5">
        <f ca="1">YEAR(TODAY())-YEAR(Tabela1[[#This Row],[Data zatrudnienia]])</f>
        <v>9</v>
      </c>
      <c r="Q43" s="6">
        <f ca="1">IF(Tabela1[[#This Row],[Status zatrudnienia]]="Aktywny",Tabela1[[#This Row],[Liczba lat pracy]],"")</f>
        <v>9</v>
      </c>
      <c r="R43" s="6" t="str">
        <f>Tabela1[[#This Row],[Imię]]&amp;" "&amp;Tabela1[[#This Row],[Nazwisko]]</f>
        <v>Krystyna Kieszek</v>
      </c>
      <c r="S43" s="5">
        <f>YEAR(Tabela1[[#This Row],[Data zatrudnienia]])</f>
        <v>2016</v>
      </c>
    </row>
    <row r="44" spans="1:19" x14ac:dyDescent="0.3">
      <c r="A44">
        <v>59099</v>
      </c>
      <c r="B44" t="s">
        <v>35</v>
      </c>
      <c r="C44" t="s">
        <v>110</v>
      </c>
      <c r="D44">
        <v>38</v>
      </c>
      <c r="E44" t="s">
        <v>187</v>
      </c>
      <c r="F44" t="s">
        <v>195</v>
      </c>
      <c r="G44" t="s">
        <v>199</v>
      </c>
      <c r="H44">
        <v>7109.93</v>
      </c>
      <c r="I44" s="2">
        <v>45541</v>
      </c>
      <c r="J44" t="s">
        <v>206</v>
      </c>
      <c r="K44" t="s">
        <v>209</v>
      </c>
      <c r="L44" t="s">
        <v>214</v>
      </c>
      <c r="M44">
        <v>7</v>
      </c>
      <c r="N44">
        <v>4.5999999999999996</v>
      </c>
      <c r="O44" t="s">
        <v>218</v>
      </c>
      <c r="P44" s="5">
        <f ca="1">YEAR(TODAY())-YEAR(Tabela1[[#This Row],[Data zatrudnienia]])</f>
        <v>1</v>
      </c>
      <c r="Q44" s="6">
        <f ca="1">IF(Tabela1[[#This Row],[Status zatrudnienia]]="Aktywny",Tabela1[[#This Row],[Liczba lat pracy]],"")</f>
        <v>1</v>
      </c>
      <c r="R44" s="6" t="str">
        <f>Tabela1[[#This Row],[Imię]]&amp;" "&amp;Tabela1[[#This Row],[Nazwisko]]</f>
        <v>Olgierd Kolman</v>
      </c>
      <c r="S44" s="5">
        <f>YEAR(Tabela1[[#This Row],[Data zatrudnienia]])</f>
        <v>2024</v>
      </c>
    </row>
    <row r="45" spans="1:19" x14ac:dyDescent="0.3">
      <c r="A45">
        <v>46998</v>
      </c>
      <c r="B45" t="s">
        <v>73</v>
      </c>
      <c r="C45" t="s">
        <v>157</v>
      </c>
      <c r="D45">
        <v>36</v>
      </c>
      <c r="E45" t="s">
        <v>187</v>
      </c>
      <c r="F45" t="s">
        <v>189</v>
      </c>
      <c r="G45" t="s">
        <v>197</v>
      </c>
      <c r="H45">
        <v>7113.13</v>
      </c>
      <c r="I45" s="2">
        <v>43893</v>
      </c>
      <c r="J45" t="s">
        <v>205</v>
      </c>
      <c r="K45" t="s">
        <v>212</v>
      </c>
      <c r="L45" t="s">
        <v>216</v>
      </c>
      <c r="M45">
        <v>2</v>
      </c>
      <c r="N45">
        <v>2.9</v>
      </c>
      <c r="O45" t="s">
        <v>218</v>
      </c>
      <c r="P45" s="5">
        <f ca="1">YEAR(TODAY())-YEAR(Tabela1[[#This Row],[Data zatrudnienia]])</f>
        <v>5</v>
      </c>
      <c r="Q45" s="6">
        <f ca="1">IF(Tabela1[[#This Row],[Status zatrudnienia]]="Aktywny",Tabela1[[#This Row],[Liczba lat pracy]],"")</f>
        <v>5</v>
      </c>
      <c r="R45" s="6" t="str">
        <f>Tabela1[[#This Row],[Imię]]&amp;" "&amp;Tabela1[[#This Row],[Nazwisko]]</f>
        <v>Wojciech Kołton</v>
      </c>
      <c r="S45" s="5">
        <f>YEAR(Tabela1[[#This Row],[Data zatrudnienia]])</f>
        <v>2020</v>
      </c>
    </row>
    <row r="46" spans="1:19" x14ac:dyDescent="0.3">
      <c r="A46">
        <v>33889</v>
      </c>
      <c r="B46" t="s">
        <v>65</v>
      </c>
      <c r="C46" t="s">
        <v>148</v>
      </c>
      <c r="D46">
        <v>34</v>
      </c>
      <c r="E46" t="s">
        <v>187</v>
      </c>
      <c r="F46" t="s">
        <v>189</v>
      </c>
      <c r="G46" t="s">
        <v>201</v>
      </c>
      <c r="H46">
        <v>24467.47</v>
      </c>
      <c r="I46" s="2">
        <v>42434</v>
      </c>
      <c r="J46" t="s">
        <v>206</v>
      </c>
      <c r="K46" t="s">
        <v>209</v>
      </c>
      <c r="L46" t="s">
        <v>214</v>
      </c>
      <c r="M46">
        <v>19</v>
      </c>
      <c r="N46">
        <v>2.8</v>
      </c>
      <c r="O46" t="s">
        <v>218</v>
      </c>
      <c r="P46" s="5">
        <f ca="1">YEAR(TODAY())-YEAR(Tabela1[[#This Row],[Data zatrudnienia]])</f>
        <v>9</v>
      </c>
      <c r="Q46" s="6">
        <f ca="1">IF(Tabela1[[#This Row],[Status zatrudnienia]]="Aktywny",Tabela1[[#This Row],[Liczba lat pracy]],"")</f>
        <v>9</v>
      </c>
      <c r="R46" s="6" t="str">
        <f>Tabela1[[#This Row],[Imię]]&amp;" "&amp;Tabela1[[#This Row],[Nazwisko]]</f>
        <v>Marcel Kornak</v>
      </c>
      <c r="S46" s="5">
        <f>YEAR(Tabela1[[#This Row],[Data zatrudnienia]])</f>
        <v>2016</v>
      </c>
    </row>
    <row r="47" spans="1:19" x14ac:dyDescent="0.3">
      <c r="A47">
        <v>34226</v>
      </c>
      <c r="B47" t="s">
        <v>20</v>
      </c>
      <c r="C47" t="s">
        <v>95</v>
      </c>
      <c r="D47">
        <v>63</v>
      </c>
      <c r="E47" t="s">
        <v>187</v>
      </c>
      <c r="F47" t="s">
        <v>193</v>
      </c>
      <c r="G47" t="s">
        <v>201</v>
      </c>
      <c r="H47">
        <v>14143.81</v>
      </c>
      <c r="I47" s="2">
        <v>45199</v>
      </c>
      <c r="J47" t="s">
        <v>204</v>
      </c>
      <c r="K47" t="s">
        <v>210</v>
      </c>
      <c r="L47" t="s">
        <v>214</v>
      </c>
      <c r="M47">
        <v>5</v>
      </c>
      <c r="N47">
        <v>3.7</v>
      </c>
      <c r="O47" t="s">
        <v>219</v>
      </c>
      <c r="P47" s="5">
        <f ca="1">YEAR(TODAY())-YEAR(Tabela1[[#This Row],[Data zatrudnienia]])</f>
        <v>2</v>
      </c>
      <c r="Q47" s="6" t="str">
        <f>IF(Tabela1[[#This Row],[Status zatrudnienia]]="Aktywny",Tabela1[[#This Row],[Liczba lat pracy]],"")</f>
        <v/>
      </c>
      <c r="R47" s="6" t="str">
        <f>Tabela1[[#This Row],[Imię]]&amp;" "&amp;Tabela1[[#This Row],[Nazwisko]]</f>
        <v>Dominik Kotala</v>
      </c>
      <c r="S47" s="5">
        <f>YEAR(Tabela1[[#This Row],[Data zatrudnienia]])</f>
        <v>2023</v>
      </c>
    </row>
    <row r="48" spans="1:19" x14ac:dyDescent="0.3">
      <c r="A48">
        <v>88425</v>
      </c>
      <c r="B48" t="s">
        <v>44</v>
      </c>
      <c r="C48" t="s">
        <v>119</v>
      </c>
      <c r="D48">
        <v>32</v>
      </c>
      <c r="E48" t="s">
        <v>187</v>
      </c>
      <c r="F48" t="s">
        <v>189</v>
      </c>
      <c r="G48" t="s">
        <v>202</v>
      </c>
      <c r="H48">
        <v>15431.87</v>
      </c>
      <c r="I48" s="2">
        <v>42408</v>
      </c>
      <c r="J48" t="s">
        <v>206</v>
      </c>
      <c r="K48" t="s">
        <v>208</v>
      </c>
      <c r="L48" t="s">
        <v>217</v>
      </c>
      <c r="M48">
        <v>13</v>
      </c>
      <c r="N48">
        <v>3.6</v>
      </c>
      <c r="O48" t="s">
        <v>219</v>
      </c>
      <c r="P48" s="5">
        <f ca="1">YEAR(TODAY())-YEAR(Tabela1[[#This Row],[Data zatrudnienia]])</f>
        <v>9</v>
      </c>
      <c r="Q48" s="6" t="str">
        <f>IF(Tabela1[[#This Row],[Status zatrudnienia]]="Aktywny",Tabela1[[#This Row],[Liczba lat pracy]],"")</f>
        <v/>
      </c>
      <c r="R48" s="6" t="str">
        <f>Tabela1[[#This Row],[Imię]]&amp;" "&amp;Tabela1[[#This Row],[Nazwisko]]</f>
        <v>Cyprian Koziatek</v>
      </c>
      <c r="S48" s="5">
        <f>YEAR(Tabela1[[#This Row],[Data zatrudnienia]])</f>
        <v>2016</v>
      </c>
    </row>
    <row r="49" spans="1:19" x14ac:dyDescent="0.3">
      <c r="A49">
        <v>56065</v>
      </c>
      <c r="B49" t="s">
        <v>18</v>
      </c>
      <c r="C49" t="s">
        <v>93</v>
      </c>
      <c r="D49">
        <v>51</v>
      </c>
      <c r="E49" t="s">
        <v>187</v>
      </c>
      <c r="F49" t="s">
        <v>190</v>
      </c>
      <c r="G49" t="s">
        <v>198</v>
      </c>
      <c r="H49">
        <v>19270.54</v>
      </c>
      <c r="I49" s="2">
        <v>43174</v>
      </c>
      <c r="J49" t="s">
        <v>204</v>
      </c>
      <c r="K49" t="s">
        <v>208</v>
      </c>
      <c r="L49" t="s">
        <v>216</v>
      </c>
      <c r="M49">
        <v>19</v>
      </c>
      <c r="N49">
        <v>4.9000000000000004</v>
      </c>
      <c r="O49" t="s">
        <v>219</v>
      </c>
      <c r="P49" s="5">
        <f ca="1">YEAR(TODAY())-YEAR(Tabela1[[#This Row],[Data zatrudnienia]])</f>
        <v>7</v>
      </c>
      <c r="Q49" s="6" t="str">
        <f>IF(Tabela1[[#This Row],[Status zatrudnienia]]="Aktywny",Tabela1[[#This Row],[Liczba lat pracy]],"")</f>
        <v/>
      </c>
      <c r="R49" s="6" t="str">
        <f>Tabela1[[#This Row],[Imię]]&amp;" "&amp;Tabela1[[#This Row],[Nazwisko]]</f>
        <v>Tomasz Kurczab</v>
      </c>
      <c r="S49" s="5">
        <f>YEAR(Tabela1[[#This Row],[Data zatrudnienia]])</f>
        <v>2018</v>
      </c>
    </row>
    <row r="50" spans="1:19" x14ac:dyDescent="0.3">
      <c r="A50">
        <v>64267</v>
      </c>
      <c r="B50" t="s">
        <v>62</v>
      </c>
      <c r="C50" t="s">
        <v>141</v>
      </c>
      <c r="D50">
        <v>31</v>
      </c>
      <c r="E50" t="s">
        <v>188</v>
      </c>
      <c r="F50" t="s">
        <v>195</v>
      </c>
      <c r="G50" t="s">
        <v>200</v>
      </c>
      <c r="H50">
        <v>23249.46</v>
      </c>
      <c r="I50" s="2">
        <v>43892</v>
      </c>
      <c r="J50" t="s">
        <v>206</v>
      </c>
      <c r="K50" t="s">
        <v>210</v>
      </c>
      <c r="L50" t="s">
        <v>217</v>
      </c>
      <c r="M50">
        <v>22</v>
      </c>
      <c r="N50">
        <v>3.8</v>
      </c>
      <c r="O50" t="s">
        <v>218</v>
      </c>
      <c r="P50" s="5">
        <f ca="1">YEAR(TODAY())-YEAR(Tabela1[[#This Row],[Data zatrudnienia]])</f>
        <v>5</v>
      </c>
      <c r="Q50" s="6">
        <f ca="1">IF(Tabela1[[#This Row],[Status zatrudnienia]]="Aktywny",Tabela1[[#This Row],[Liczba lat pracy]],"")</f>
        <v>5</v>
      </c>
      <c r="R50" s="6" t="str">
        <f>Tabela1[[#This Row],[Imię]]&amp;" "&amp;Tabela1[[#This Row],[Nazwisko]]</f>
        <v>Ewelina Kuska</v>
      </c>
      <c r="S50" s="5">
        <f>YEAR(Tabela1[[#This Row],[Data zatrudnienia]])</f>
        <v>2020</v>
      </c>
    </row>
    <row r="51" spans="1:19" x14ac:dyDescent="0.3">
      <c r="A51">
        <v>45159</v>
      </c>
      <c r="B51" t="s">
        <v>49</v>
      </c>
      <c r="C51" t="s">
        <v>130</v>
      </c>
      <c r="D51">
        <v>46</v>
      </c>
      <c r="E51" t="s">
        <v>188</v>
      </c>
      <c r="F51" t="s">
        <v>195</v>
      </c>
      <c r="G51" t="s">
        <v>198</v>
      </c>
      <c r="H51">
        <v>15381.56</v>
      </c>
      <c r="I51" s="2">
        <v>42623</v>
      </c>
      <c r="J51" t="s">
        <v>206</v>
      </c>
      <c r="K51" t="s">
        <v>209</v>
      </c>
      <c r="L51" t="s">
        <v>215</v>
      </c>
      <c r="M51">
        <v>24</v>
      </c>
      <c r="N51">
        <v>3.9</v>
      </c>
      <c r="O51" t="s">
        <v>219</v>
      </c>
      <c r="P51" s="5">
        <f ca="1">YEAR(TODAY())-YEAR(Tabela1[[#This Row],[Data zatrudnienia]])</f>
        <v>9</v>
      </c>
      <c r="Q51" s="6" t="str">
        <f>IF(Tabela1[[#This Row],[Status zatrudnienia]]="Aktywny",Tabela1[[#This Row],[Liczba lat pracy]],"")</f>
        <v/>
      </c>
      <c r="R51" s="6" t="str">
        <f>Tabela1[[#This Row],[Imię]]&amp;" "&amp;Tabela1[[#This Row],[Nazwisko]]</f>
        <v>Apolonia Langier</v>
      </c>
      <c r="S51" s="5">
        <f>YEAR(Tabela1[[#This Row],[Data zatrudnienia]])</f>
        <v>2016</v>
      </c>
    </row>
    <row r="52" spans="1:19" x14ac:dyDescent="0.3">
      <c r="A52">
        <v>91752</v>
      </c>
      <c r="B52" t="s">
        <v>57</v>
      </c>
      <c r="C52" t="s">
        <v>135</v>
      </c>
      <c r="D52">
        <v>59</v>
      </c>
      <c r="E52" t="s">
        <v>188</v>
      </c>
      <c r="F52" t="s">
        <v>189</v>
      </c>
      <c r="G52" t="s">
        <v>201</v>
      </c>
      <c r="H52">
        <v>9228.07</v>
      </c>
      <c r="I52" s="2">
        <v>44086</v>
      </c>
      <c r="J52" t="s">
        <v>204</v>
      </c>
      <c r="K52" t="s">
        <v>207</v>
      </c>
      <c r="L52" t="s">
        <v>215</v>
      </c>
      <c r="M52">
        <v>4</v>
      </c>
      <c r="N52">
        <v>4.9000000000000004</v>
      </c>
      <c r="O52" t="s">
        <v>218</v>
      </c>
      <c r="P52" s="5">
        <f ca="1">YEAR(TODAY())-YEAR(Tabela1[[#This Row],[Data zatrudnienia]])</f>
        <v>5</v>
      </c>
      <c r="Q52" s="6">
        <f ca="1">IF(Tabela1[[#This Row],[Status zatrudnienia]]="Aktywny",Tabela1[[#This Row],[Liczba lat pracy]],"")</f>
        <v>5</v>
      </c>
      <c r="R52" s="6" t="str">
        <f>Tabela1[[#This Row],[Imię]]&amp;" "&amp;Tabela1[[#This Row],[Nazwisko]]</f>
        <v>Sylwia Laszkiewicz</v>
      </c>
      <c r="S52" s="5">
        <f>YEAR(Tabela1[[#This Row],[Data zatrudnienia]])</f>
        <v>2020</v>
      </c>
    </row>
    <row r="53" spans="1:19" x14ac:dyDescent="0.3">
      <c r="A53">
        <v>22882</v>
      </c>
      <c r="B53" t="s">
        <v>61</v>
      </c>
      <c r="C53" t="s">
        <v>140</v>
      </c>
      <c r="D53">
        <v>37</v>
      </c>
      <c r="E53" t="s">
        <v>188</v>
      </c>
      <c r="F53" t="s">
        <v>193</v>
      </c>
      <c r="G53" t="s">
        <v>201</v>
      </c>
      <c r="H53">
        <v>6722.53</v>
      </c>
      <c r="I53" s="2">
        <v>45706</v>
      </c>
      <c r="J53" t="s">
        <v>204</v>
      </c>
      <c r="K53" t="s">
        <v>208</v>
      </c>
      <c r="L53" t="s">
        <v>215</v>
      </c>
      <c r="M53">
        <v>11</v>
      </c>
      <c r="N53">
        <v>3.8</v>
      </c>
      <c r="O53" t="s">
        <v>218</v>
      </c>
      <c r="P53" s="5">
        <f ca="1">YEAR(TODAY())-YEAR(Tabela1[[#This Row],[Data zatrudnienia]])</f>
        <v>0</v>
      </c>
      <c r="Q53" s="6">
        <f ca="1">IF(Tabela1[[#This Row],[Status zatrudnienia]]="Aktywny",Tabela1[[#This Row],[Liczba lat pracy]],"")</f>
        <v>0</v>
      </c>
      <c r="R53" s="6" t="str">
        <f>Tabela1[[#This Row],[Imię]]&amp;" "&amp;Tabela1[[#This Row],[Nazwisko]]</f>
        <v>Blanka Lesiewicz</v>
      </c>
      <c r="S53" s="5">
        <f>YEAR(Tabela1[[#This Row],[Data zatrudnienia]])</f>
        <v>2025</v>
      </c>
    </row>
    <row r="54" spans="1:19" x14ac:dyDescent="0.3">
      <c r="A54">
        <v>60579</v>
      </c>
      <c r="B54" t="s">
        <v>37</v>
      </c>
      <c r="C54" t="s">
        <v>112</v>
      </c>
      <c r="D54">
        <v>34</v>
      </c>
      <c r="E54" t="s">
        <v>187</v>
      </c>
      <c r="F54" t="s">
        <v>194</v>
      </c>
      <c r="G54" t="s">
        <v>198</v>
      </c>
      <c r="H54">
        <v>17968.669999999998</v>
      </c>
      <c r="I54" s="2">
        <v>42986</v>
      </c>
      <c r="J54" t="s">
        <v>206</v>
      </c>
      <c r="K54" t="s">
        <v>211</v>
      </c>
      <c r="L54" t="s">
        <v>216</v>
      </c>
      <c r="M54">
        <v>11</v>
      </c>
      <c r="N54">
        <v>3</v>
      </c>
      <c r="O54" t="s">
        <v>218</v>
      </c>
      <c r="P54" s="5">
        <f ca="1">YEAR(TODAY())-YEAR(Tabela1[[#This Row],[Data zatrudnienia]])</f>
        <v>8</v>
      </c>
      <c r="Q54" s="6">
        <f ca="1">IF(Tabela1[[#This Row],[Status zatrudnienia]]="Aktywny",Tabela1[[#This Row],[Liczba lat pracy]],"")</f>
        <v>8</v>
      </c>
      <c r="R54" s="6" t="str">
        <f>Tabela1[[#This Row],[Imię]]&amp;" "&amp;Tabela1[[#This Row],[Nazwisko]]</f>
        <v>Nikodem Litewka</v>
      </c>
      <c r="S54" s="5">
        <f>YEAR(Tabela1[[#This Row],[Data zatrudnienia]])</f>
        <v>2017</v>
      </c>
    </row>
    <row r="55" spans="1:19" x14ac:dyDescent="0.3">
      <c r="A55">
        <v>25480</v>
      </c>
      <c r="B55" t="s">
        <v>71</v>
      </c>
      <c r="C55" t="s">
        <v>159</v>
      </c>
      <c r="D55">
        <v>50</v>
      </c>
      <c r="E55" t="s">
        <v>188</v>
      </c>
      <c r="F55" t="s">
        <v>193</v>
      </c>
      <c r="G55" t="s">
        <v>200</v>
      </c>
      <c r="H55">
        <v>10114.24</v>
      </c>
      <c r="I55" s="2">
        <v>42236</v>
      </c>
      <c r="J55" t="s">
        <v>206</v>
      </c>
      <c r="K55" t="s">
        <v>207</v>
      </c>
      <c r="L55" t="s">
        <v>215</v>
      </c>
      <c r="M55">
        <v>13</v>
      </c>
      <c r="N55">
        <v>3.7</v>
      </c>
      <c r="O55" t="s">
        <v>218</v>
      </c>
      <c r="P55" s="5">
        <f ca="1">YEAR(TODAY())-YEAR(Tabela1[[#This Row],[Data zatrudnienia]])</f>
        <v>10</v>
      </c>
      <c r="Q55" s="6">
        <f ca="1">IF(Tabela1[[#This Row],[Status zatrudnienia]]="Aktywny",Tabela1[[#This Row],[Liczba lat pracy]],"")</f>
        <v>10</v>
      </c>
      <c r="R55" s="6" t="str">
        <f>Tabela1[[#This Row],[Imię]]&amp;" "&amp;Tabela1[[#This Row],[Nazwisko]]</f>
        <v>Urszula Lorenz</v>
      </c>
      <c r="S55" s="5">
        <f>YEAR(Tabela1[[#This Row],[Data zatrudnienia]])</f>
        <v>2015</v>
      </c>
    </row>
    <row r="56" spans="1:19" x14ac:dyDescent="0.3">
      <c r="A56">
        <v>90559</v>
      </c>
      <c r="B56" t="s">
        <v>22</v>
      </c>
      <c r="C56" t="s">
        <v>97</v>
      </c>
      <c r="D56">
        <v>53</v>
      </c>
      <c r="E56" t="s">
        <v>187</v>
      </c>
      <c r="F56" t="s">
        <v>193</v>
      </c>
      <c r="G56" t="s">
        <v>199</v>
      </c>
      <c r="H56">
        <v>19042.98</v>
      </c>
      <c r="I56" s="2">
        <v>43862</v>
      </c>
      <c r="J56" t="s">
        <v>206</v>
      </c>
      <c r="K56" t="s">
        <v>207</v>
      </c>
      <c r="L56" t="s">
        <v>216</v>
      </c>
      <c r="M56">
        <v>22</v>
      </c>
      <c r="N56">
        <v>4.3</v>
      </c>
      <c r="O56" t="s">
        <v>219</v>
      </c>
      <c r="P56" s="5">
        <f ca="1">YEAR(TODAY())-YEAR(Tabela1[[#This Row],[Data zatrudnienia]])</f>
        <v>5</v>
      </c>
      <c r="Q56" s="6" t="str">
        <f>IF(Tabela1[[#This Row],[Status zatrudnienia]]="Aktywny",Tabela1[[#This Row],[Liczba lat pracy]],"")</f>
        <v/>
      </c>
      <c r="R56" s="6" t="str">
        <f>Tabela1[[#This Row],[Imię]]&amp;" "&amp;Tabela1[[#This Row],[Nazwisko]]</f>
        <v>Leon Magryta</v>
      </c>
      <c r="S56" s="5">
        <f>YEAR(Tabela1[[#This Row],[Data zatrudnienia]])</f>
        <v>2020</v>
      </c>
    </row>
    <row r="57" spans="1:19" x14ac:dyDescent="0.3">
      <c r="A57">
        <v>44602</v>
      </c>
      <c r="B57" t="s">
        <v>64</v>
      </c>
      <c r="C57" t="s">
        <v>145</v>
      </c>
      <c r="D57">
        <v>23</v>
      </c>
      <c r="E57" t="s">
        <v>187</v>
      </c>
      <c r="F57" t="s">
        <v>194</v>
      </c>
      <c r="G57" t="s">
        <v>202</v>
      </c>
      <c r="H57">
        <v>7915.72</v>
      </c>
      <c r="I57" s="2">
        <v>42640</v>
      </c>
      <c r="J57" t="s">
        <v>205</v>
      </c>
      <c r="K57" t="s">
        <v>213</v>
      </c>
      <c r="L57" t="s">
        <v>217</v>
      </c>
      <c r="M57">
        <v>18</v>
      </c>
      <c r="N57">
        <v>3.5</v>
      </c>
      <c r="O57" t="s">
        <v>218</v>
      </c>
      <c r="P57" s="5">
        <f ca="1">YEAR(TODAY())-YEAR(Tabela1[[#This Row],[Data zatrudnienia]])</f>
        <v>9</v>
      </c>
      <c r="Q57" s="6">
        <f ca="1">IF(Tabela1[[#This Row],[Status zatrudnienia]]="Aktywny",Tabela1[[#This Row],[Liczba lat pracy]],"")</f>
        <v>9</v>
      </c>
      <c r="R57" s="6" t="str">
        <f>Tabela1[[#This Row],[Imię]]&amp;" "&amp;Tabela1[[#This Row],[Nazwisko]]</f>
        <v>Alan Malisz</v>
      </c>
      <c r="S57" s="5">
        <f>YEAR(Tabela1[[#This Row],[Data zatrudnienia]])</f>
        <v>2016</v>
      </c>
    </row>
    <row r="58" spans="1:19" x14ac:dyDescent="0.3">
      <c r="A58">
        <v>28983</v>
      </c>
      <c r="B58" t="s">
        <v>26</v>
      </c>
      <c r="C58" t="s">
        <v>101</v>
      </c>
      <c r="D58">
        <v>34</v>
      </c>
      <c r="E58" t="s">
        <v>188</v>
      </c>
      <c r="F58" t="s">
        <v>189</v>
      </c>
      <c r="G58" t="s">
        <v>198</v>
      </c>
      <c r="H58">
        <v>18843.55</v>
      </c>
      <c r="I58" s="2">
        <v>44867</v>
      </c>
      <c r="J58" t="s">
        <v>205</v>
      </c>
      <c r="K58" t="s">
        <v>210</v>
      </c>
      <c r="L58" t="s">
        <v>217</v>
      </c>
      <c r="M58">
        <v>12</v>
      </c>
      <c r="N58">
        <v>3.9</v>
      </c>
      <c r="O58" t="s">
        <v>218</v>
      </c>
      <c r="P58" s="5">
        <f ca="1">YEAR(TODAY())-YEAR(Tabela1[[#This Row],[Data zatrudnienia]])</f>
        <v>3</v>
      </c>
      <c r="Q58" s="6">
        <f ca="1">IF(Tabela1[[#This Row],[Status zatrudnienia]]="Aktywny",Tabela1[[#This Row],[Liczba lat pracy]],"")</f>
        <v>3</v>
      </c>
      <c r="R58" s="6" t="str">
        <f>Tabela1[[#This Row],[Imię]]&amp;" "&amp;Tabela1[[#This Row],[Nazwisko]]</f>
        <v>Anita Matyjas</v>
      </c>
      <c r="S58" s="5">
        <f>YEAR(Tabela1[[#This Row],[Data zatrudnienia]])</f>
        <v>2022</v>
      </c>
    </row>
    <row r="59" spans="1:19" x14ac:dyDescent="0.3">
      <c r="A59">
        <v>99251</v>
      </c>
      <c r="B59" t="s">
        <v>70</v>
      </c>
      <c r="C59" t="s">
        <v>154</v>
      </c>
      <c r="D59">
        <v>56</v>
      </c>
      <c r="E59" t="s">
        <v>187</v>
      </c>
      <c r="F59" t="s">
        <v>190</v>
      </c>
      <c r="G59" t="s">
        <v>196</v>
      </c>
      <c r="H59">
        <v>9898.36</v>
      </c>
      <c r="I59" s="2">
        <v>43397</v>
      </c>
      <c r="J59" t="s">
        <v>206</v>
      </c>
      <c r="K59" t="s">
        <v>209</v>
      </c>
      <c r="L59" t="s">
        <v>216</v>
      </c>
      <c r="M59">
        <v>2</v>
      </c>
      <c r="N59">
        <v>2.6</v>
      </c>
      <c r="O59" t="s">
        <v>219</v>
      </c>
      <c r="P59" s="5">
        <f ca="1">YEAR(TODAY())-YEAR(Tabela1[[#This Row],[Data zatrudnienia]])</f>
        <v>7</v>
      </c>
      <c r="Q59" s="6" t="str">
        <f>IF(Tabela1[[#This Row],[Status zatrudnienia]]="Aktywny",Tabela1[[#This Row],[Liczba lat pracy]],"")</f>
        <v/>
      </c>
      <c r="R59" s="6" t="str">
        <f>Tabela1[[#This Row],[Imię]]&amp;" "&amp;Tabela1[[#This Row],[Nazwisko]]</f>
        <v>Bartek Megger</v>
      </c>
      <c r="S59" s="5">
        <f>YEAR(Tabela1[[#This Row],[Data zatrudnienia]])</f>
        <v>2018</v>
      </c>
    </row>
    <row r="60" spans="1:19" x14ac:dyDescent="0.3">
      <c r="A60">
        <v>57893</v>
      </c>
      <c r="B60" t="s">
        <v>23</v>
      </c>
      <c r="C60" t="s">
        <v>98</v>
      </c>
      <c r="D60">
        <v>61</v>
      </c>
      <c r="E60" t="s">
        <v>187</v>
      </c>
      <c r="F60" t="s">
        <v>193</v>
      </c>
      <c r="G60" t="s">
        <v>201</v>
      </c>
      <c r="H60">
        <v>19553.009999999998</v>
      </c>
      <c r="I60" s="2">
        <v>42617</v>
      </c>
      <c r="J60" t="s">
        <v>204</v>
      </c>
      <c r="K60" t="s">
        <v>210</v>
      </c>
      <c r="L60" t="s">
        <v>214</v>
      </c>
      <c r="M60">
        <v>17</v>
      </c>
      <c r="N60">
        <v>4.2</v>
      </c>
      <c r="O60" t="s">
        <v>219</v>
      </c>
      <c r="P60" s="5">
        <f ca="1">YEAR(TODAY())-YEAR(Tabela1[[#This Row],[Data zatrudnienia]])</f>
        <v>9</v>
      </c>
      <c r="Q60" s="6" t="str">
        <f>IF(Tabela1[[#This Row],[Status zatrudnienia]]="Aktywny",Tabela1[[#This Row],[Liczba lat pracy]],"")</f>
        <v/>
      </c>
      <c r="R60" s="6" t="str">
        <f>Tabela1[[#This Row],[Imię]]&amp;" "&amp;Tabela1[[#This Row],[Nazwisko]]</f>
        <v>Olaf Miksza</v>
      </c>
      <c r="S60" s="5">
        <f>YEAR(Tabela1[[#This Row],[Data zatrudnienia]])</f>
        <v>2016</v>
      </c>
    </row>
    <row r="61" spans="1:19" x14ac:dyDescent="0.3">
      <c r="A61">
        <v>29535</v>
      </c>
      <c r="B61" t="s">
        <v>67</v>
      </c>
      <c r="C61" t="s">
        <v>150</v>
      </c>
      <c r="D61">
        <v>29</v>
      </c>
      <c r="E61" t="s">
        <v>188</v>
      </c>
      <c r="F61" t="s">
        <v>189</v>
      </c>
      <c r="G61" t="s">
        <v>203</v>
      </c>
      <c r="H61">
        <v>20932.62</v>
      </c>
      <c r="I61" s="2">
        <v>44331</v>
      </c>
      <c r="J61" t="s">
        <v>205</v>
      </c>
      <c r="K61" t="s">
        <v>207</v>
      </c>
      <c r="L61" t="s">
        <v>217</v>
      </c>
      <c r="M61">
        <v>26</v>
      </c>
      <c r="N61">
        <v>4.5999999999999996</v>
      </c>
      <c r="O61" t="s">
        <v>218</v>
      </c>
      <c r="P61" s="5">
        <f ca="1">YEAR(TODAY())-YEAR(Tabela1[[#This Row],[Data zatrudnienia]])</f>
        <v>4</v>
      </c>
      <c r="Q61" s="6">
        <f ca="1">IF(Tabela1[[#This Row],[Status zatrudnienia]]="Aktywny",Tabela1[[#This Row],[Liczba lat pracy]],"")</f>
        <v>4</v>
      </c>
      <c r="R61" s="6" t="str">
        <f>Tabela1[[#This Row],[Imię]]&amp;" "&amp;Tabela1[[#This Row],[Nazwisko]]</f>
        <v>Marika Molga</v>
      </c>
      <c r="S61" s="5">
        <f>YEAR(Tabela1[[#This Row],[Data zatrudnienia]])</f>
        <v>2021</v>
      </c>
    </row>
    <row r="62" spans="1:19" x14ac:dyDescent="0.3">
      <c r="A62">
        <v>91350</v>
      </c>
      <c r="B62" t="s">
        <v>52</v>
      </c>
      <c r="C62" t="s">
        <v>129</v>
      </c>
      <c r="D62">
        <v>62</v>
      </c>
      <c r="E62" t="s">
        <v>188</v>
      </c>
      <c r="F62" t="s">
        <v>194</v>
      </c>
      <c r="G62" t="s">
        <v>199</v>
      </c>
      <c r="H62">
        <v>19687.900000000001</v>
      </c>
      <c r="I62" s="2">
        <v>44968</v>
      </c>
      <c r="J62" t="s">
        <v>204</v>
      </c>
      <c r="K62" t="s">
        <v>212</v>
      </c>
      <c r="L62" t="s">
        <v>217</v>
      </c>
      <c r="M62">
        <v>4</v>
      </c>
      <c r="N62">
        <v>3.2</v>
      </c>
      <c r="O62" t="s">
        <v>219</v>
      </c>
      <c r="P62" s="5">
        <f ca="1">YEAR(TODAY())-YEAR(Tabela1[[#This Row],[Data zatrudnienia]])</f>
        <v>2</v>
      </c>
      <c r="Q62" s="6" t="str">
        <f>IF(Tabela1[[#This Row],[Status zatrudnienia]]="Aktywny",Tabela1[[#This Row],[Liczba lat pracy]],"")</f>
        <v/>
      </c>
      <c r="R62" s="6" t="str">
        <f>Tabela1[[#This Row],[Imię]]&amp;" "&amp;Tabela1[[#This Row],[Nazwisko]]</f>
        <v>Olga Muskała</v>
      </c>
      <c r="S62" s="5">
        <f>YEAR(Tabela1[[#This Row],[Data zatrudnienia]])</f>
        <v>2023</v>
      </c>
    </row>
    <row r="63" spans="1:19" x14ac:dyDescent="0.3">
      <c r="A63">
        <v>59561</v>
      </c>
      <c r="B63" t="s">
        <v>87</v>
      </c>
      <c r="C63" t="s">
        <v>182</v>
      </c>
      <c r="D63">
        <v>35</v>
      </c>
      <c r="E63" t="s">
        <v>188</v>
      </c>
      <c r="F63" t="s">
        <v>191</v>
      </c>
      <c r="G63" t="s">
        <v>199</v>
      </c>
      <c r="H63">
        <v>13930.86</v>
      </c>
      <c r="I63" s="2">
        <v>44848</v>
      </c>
      <c r="J63" t="s">
        <v>206</v>
      </c>
      <c r="K63" t="s">
        <v>212</v>
      </c>
      <c r="L63" t="s">
        <v>217</v>
      </c>
      <c r="M63">
        <v>5</v>
      </c>
      <c r="N63">
        <v>4.3</v>
      </c>
      <c r="O63" t="s">
        <v>218</v>
      </c>
      <c r="P63" s="5">
        <f ca="1">YEAR(TODAY())-YEAR(Tabela1[[#This Row],[Data zatrudnienia]])</f>
        <v>3</v>
      </c>
      <c r="Q63" s="6">
        <f ca="1">IF(Tabela1[[#This Row],[Status zatrudnienia]]="Aktywny",Tabela1[[#This Row],[Liczba lat pracy]],"")</f>
        <v>3</v>
      </c>
      <c r="R63" s="6" t="str">
        <f>Tabela1[[#This Row],[Imię]]&amp;" "&amp;Tabela1[[#This Row],[Nazwisko]]</f>
        <v>Julita Nazarko</v>
      </c>
      <c r="S63" s="5">
        <f>YEAR(Tabela1[[#This Row],[Data zatrudnienia]])</f>
        <v>2022</v>
      </c>
    </row>
    <row r="64" spans="1:19" x14ac:dyDescent="0.3">
      <c r="A64">
        <v>44983</v>
      </c>
      <c r="B64" t="s">
        <v>76</v>
      </c>
      <c r="C64" t="s">
        <v>164</v>
      </c>
      <c r="D64">
        <v>24</v>
      </c>
      <c r="E64" t="s">
        <v>187</v>
      </c>
      <c r="F64" t="s">
        <v>195</v>
      </c>
      <c r="G64" t="s">
        <v>200</v>
      </c>
      <c r="H64">
        <v>4857.07</v>
      </c>
      <c r="I64" s="2">
        <v>43091</v>
      </c>
      <c r="J64" t="s">
        <v>206</v>
      </c>
      <c r="K64" t="s">
        <v>208</v>
      </c>
      <c r="L64" t="s">
        <v>214</v>
      </c>
      <c r="M64">
        <v>22</v>
      </c>
      <c r="N64">
        <v>3.5</v>
      </c>
      <c r="O64" t="s">
        <v>218</v>
      </c>
      <c r="P64" s="5">
        <f ca="1">YEAR(TODAY())-YEAR(Tabela1[[#This Row],[Data zatrudnienia]])</f>
        <v>8</v>
      </c>
      <c r="Q64" s="6">
        <f ca="1">IF(Tabela1[[#This Row],[Status zatrudnienia]]="Aktywny",Tabela1[[#This Row],[Liczba lat pracy]],"")</f>
        <v>8</v>
      </c>
      <c r="R64" s="6" t="str">
        <f>Tabela1[[#This Row],[Imię]]&amp;" "&amp;Tabela1[[#This Row],[Nazwisko]]</f>
        <v>Emil Orkisz</v>
      </c>
      <c r="S64" s="5">
        <f>YEAR(Tabela1[[#This Row],[Data zatrudnienia]])</f>
        <v>2017</v>
      </c>
    </row>
    <row r="65" spans="1:19" x14ac:dyDescent="0.3">
      <c r="A65">
        <v>72411</v>
      </c>
      <c r="B65" t="s">
        <v>78</v>
      </c>
      <c r="C65" t="s">
        <v>181</v>
      </c>
      <c r="D65">
        <v>56</v>
      </c>
      <c r="E65" t="s">
        <v>187</v>
      </c>
      <c r="F65" t="s">
        <v>192</v>
      </c>
      <c r="G65" t="s">
        <v>196</v>
      </c>
      <c r="H65">
        <v>23149.31</v>
      </c>
      <c r="I65" s="2">
        <v>45345</v>
      </c>
      <c r="J65" t="s">
        <v>206</v>
      </c>
      <c r="K65" t="s">
        <v>210</v>
      </c>
      <c r="L65" t="s">
        <v>217</v>
      </c>
      <c r="M65">
        <v>12</v>
      </c>
      <c r="N65">
        <v>3.1</v>
      </c>
      <c r="O65" t="s">
        <v>219</v>
      </c>
      <c r="P65" s="5">
        <f ca="1">YEAR(TODAY())-YEAR(Tabela1[[#This Row],[Data zatrudnienia]])</f>
        <v>1</v>
      </c>
      <c r="Q65" s="6" t="str">
        <f>IF(Tabela1[[#This Row],[Status zatrudnienia]]="Aktywny",Tabela1[[#This Row],[Liczba lat pracy]],"")</f>
        <v/>
      </c>
      <c r="R65" s="6" t="str">
        <f>Tabela1[[#This Row],[Imię]]&amp;" "&amp;Tabela1[[#This Row],[Nazwisko]]</f>
        <v>Norbert Pierzak</v>
      </c>
      <c r="S65" s="5">
        <f>YEAR(Tabela1[[#This Row],[Data zatrudnienia]])</f>
        <v>2024</v>
      </c>
    </row>
    <row r="66" spans="1:19" x14ac:dyDescent="0.3">
      <c r="A66">
        <v>79519</v>
      </c>
      <c r="B66" t="s">
        <v>33</v>
      </c>
      <c r="C66" t="s">
        <v>108</v>
      </c>
      <c r="D66">
        <v>42</v>
      </c>
      <c r="E66" t="s">
        <v>188</v>
      </c>
      <c r="F66" t="s">
        <v>195</v>
      </c>
      <c r="G66" t="s">
        <v>199</v>
      </c>
      <c r="H66">
        <v>12458.26</v>
      </c>
      <c r="I66" s="2">
        <v>45438</v>
      </c>
      <c r="J66" t="s">
        <v>204</v>
      </c>
      <c r="K66" t="s">
        <v>211</v>
      </c>
      <c r="L66" t="s">
        <v>217</v>
      </c>
      <c r="M66">
        <v>19</v>
      </c>
      <c r="N66">
        <v>4.0999999999999996</v>
      </c>
      <c r="O66" t="s">
        <v>219</v>
      </c>
      <c r="P66" s="5">
        <f ca="1">YEAR(TODAY())-YEAR(Tabela1[[#This Row],[Data zatrudnienia]])</f>
        <v>1</v>
      </c>
      <c r="Q66" s="6" t="str">
        <f>IF(Tabela1[[#This Row],[Status zatrudnienia]]="Aktywny",Tabela1[[#This Row],[Liczba lat pracy]],"")</f>
        <v/>
      </c>
      <c r="R66" s="6" t="str">
        <f>Tabela1[[#This Row],[Imię]]&amp;" "&amp;Tabela1[[#This Row],[Nazwisko]]</f>
        <v>Klara Piotrowiak</v>
      </c>
      <c r="S66" s="5">
        <f>YEAR(Tabela1[[#This Row],[Data zatrudnienia]])</f>
        <v>2024</v>
      </c>
    </row>
    <row r="67" spans="1:19" x14ac:dyDescent="0.3">
      <c r="A67">
        <v>73642</v>
      </c>
      <c r="B67" t="s">
        <v>51</v>
      </c>
      <c r="C67" t="s">
        <v>158</v>
      </c>
      <c r="D67">
        <v>36</v>
      </c>
      <c r="E67" t="s">
        <v>188</v>
      </c>
      <c r="F67" t="s">
        <v>195</v>
      </c>
      <c r="G67" t="s">
        <v>198</v>
      </c>
      <c r="H67">
        <v>14959.39</v>
      </c>
      <c r="I67" s="2">
        <v>45642</v>
      </c>
      <c r="J67" t="s">
        <v>205</v>
      </c>
      <c r="K67" t="s">
        <v>207</v>
      </c>
      <c r="L67" t="s">
        <v>214</v>
      </c>
      <c r="M67">
        <v>0</v>
      </c>
      <c r="N67">
        <v>2.8</v>
      </c>
      <c r="O67" t="s">
        <v>218</v>
      </c>
      <c r="P67" s="5">
        <f ca="1">YEAR(TODAY())-YEAR(Tabela1[[#This Row],[Data zatrudnienia]])</f>
        <v>1</v>
      </c>
      <c r="Q67" s="6">
        <f ca="1">IF(Tabela1[[#This Row],[Status zatrudnienia]]="Aktywny",Tabela1[[#This Row],[Liczba lat pracy]],"")</f>
        <v>1</v>
      </c>
      <c r="R67" s="6" t="str">
        <f>Tabela1[[#This Row],[Imię]]&amp;" "&amp;Tabela1[[#This Row],[Nazwisko]]</f>
        <v>Ewa Pokusa</v>
      </c>
      <c r="S67" s="5">
        <f>YEAR(Tabela1[[#This Row],[Data zatrudnienia]])</f>
        <v>2024</v>
      </c>
    </row>
    <row r="68" spans="1:19" x14ac:dyDescent="0.3">
      <c r="A68">
        <v>73460</v>
      </c>
      <c r="B68" t="s">
        <v>27</v>
      </c>
      <c r="C68" t="s">
        <v>102</v>
      </c>
      <c r="D68">
        <v>43</v>
      </c>
      <c r="E68" t="s">
        <v>187</v>
      </c>
      <c r="F68" t="s">
        <v>193</v>
      </c>
      <c r="G68" t="s">
        <v>202</v>
      </c>
      <c r="H68">
        <v>15299.43</v>
      </c>
      <c r="I68" s="2">
        <v>42586</v>
      </c>
      <c r="J68" t="s">
        <v>204</v>
      </c>
      <c r="K68" t="s">
        <v>213</v>
      </c>
      <c r="L68" t="s">
        <v>217</v>
      </c>
      <c r="M68">
        <v>4</v>
      </c>
      <c r="N68">
        <v>3.7</v>
      </c>
      <c r="O68" t="s">
        <v>218</v>
      </c>
      <c r="P68" s="5">
        <f ca="1">YEAR(TODAY())-YEAR(Tabela1[[#This Row],[Data zatrudnienia]])</f>
        <v>9</v>
      </c>
      <c r="Q68" s="6">
        <f ca="1">IF(Tabela1[[#This Row],[Status zatrudnienia]]="Aktywny",Tabela1[[#This Row],[Liczba lat pracy]],"")</f>
        <v>9</v>
      </c>
      <c r="R68" s="6" t="str">
        <f>Tabela1[[#This Row],[Imię]]&amp;" "&amp;Tabela1[[#This Row],[Nazwisko]]</f>
        <v>Patryk Proć</v>
      </c>
      <c r="S68" s="5">
        <f>YEAR(Tabela1[[#This Row],[Data zatrudnienia]])</f>
        <v>2016</v>
      </c>
    </row>
    <row r="69" spans="1:19" x14ac:dyDescent="0.3">
      <c r="A69">
        <v>82039</v>
      </c>
      <c r="B69" t="s">
        <v>34</v>
      </c>
      <c r="C69" t="s">
        <v>152</v>
      </c>
      <c r="D69">
        <v>63</v>
      </c>
      <c r="E69" t="s">
        <v>188</v>
      </c>
      <c r="F69" t="s">
        <v>192</v>
      </c>
      <c r="G69" t="s">
        <v>198</v>
      </c>
      <c r="H69">
        <v>17359.939999999999</v>
      </c>
      <c r="I69" s="2">
        <v>45079</v>
      </c>
      <c r="J69" t="s">
        <v>206</v>
      </c>
      <c r="K69" t="s">
        <v>211</v>
      </c>
      <c r="L69" t="s">
        <v>215</v>
      </c>
      <c r="M69">
        <v>0</v>
      </c>
      <c r="N69">
        <v>4.7</v>
      </c>
      <c r="O69" t="s">
        <v>219</v>
      </c>
      <c r="P69" s="5">
        <f ca="1">YEAR(TODAY())-YEAR(Tabela1[[#This Row],[Data zatrudnienia]])</f>
        <v>2</v>
      </c>
      <c r="Q69" s="6" t="str">
        <f>IF(Tabela1[[#This Row],[Status zatrudnienia]]="Aktywny",Tabela1[[#This Row],[Liczba lat pracy]],"")</f>
        <v/>
      </c>
      <c r="R69" s="6" t="str">
        <f>Tabela1[[#This Row],[Imię]]&amp;" "&amp;Tabela1[[#This Row],[Nazwisko]]</f>
        <v>Anna Maria Puc</v>
      </c>
      <c r="S69" s="5">
        <f>YEAR(Tabela1[[#This Row],[Data zatrudnienia]])</f>
        <v>2023</v>
      </c>
    </row>
    <row r="70" spans="1:19" x14ac:dyDescent="0.3">
      <c r="A70">
        <v>32423</v>
      </c>
      <c r="B70" t="s">
        <v>66</v>
      </c>
      <c r="C70" t="s">
        <v>184</v>
      </c>
      <c r="D70">
        <v>51</v>
      </c>
      <c r="E70" t="s">
        <v>188</v>
      </c>
      <c r="F70" t="s">
        <v>195</v>
      </c>
      <c r="G70" t="s">
        <v>199</v>
      </c>
      <c r="H70">
        <v>7356.12</v>
      </c>
      <c r="I70" s="2">
        <v>42990</v>
      </c>
      <c r="J70" t="s">
        <v>206</v>
      </c>
      <c r="K70" t="s">
        <v>211</v>
      </c>
      <c r="L70" t="s">
        <v>217</v>
      </c>
      <c r="M70">
        <v>4</v>
      </c>
      <c r="N70">
        <v>4</v>
      </c>
      <c r="O70" t="s">
        <v>218</v>
      </c>
      <c r="P70" s="5">
        <f ca="1">YEAR(TODAY())-YEAR(Tabela1[[#This Row],[Data zatrudnienia]])</f>
        <v>8</v>
      </c>
      <c r="Q70" s="6">
        <f ca="1">IF(Tabela1[[#This Row],[Status zatrudnienia]]="Aktywny",Tabela1[[#This Row],[Liczba lat pracy]],"")</f>
        <v>8</v>
      </c>
      <c r="R70" s="6" t="str">
        <f>Tabela1[[#This Row],[Imię]]&amp;" "&amp;Tabela1[[#This Row],[Nazwisko]]</f>
        <v>Nela Rakus</v>
      </c>
      <c r="S70" s="5">
        <f>YEAR(Tabela1[[#This Row],[Data zatrudnienia]])</f>
        <v>2017</v>
      </c>
    </row>
    <row r="71" spans="1:19" x14ac:dyDescent="0.3">
      <c r="A71">
        <v>90730</v>
      </c>
      <c r="B71" t="s">
        <v>15</v>
      </c>
      <c r="C71" t="s">
        <v>92</v>
      </c>
      <c r="D71">
        <v>39</v>
      </c>
      <c r="E71" t="s">
        <v>187</v>
      </c>
      <c r="F71" t="s">
        <v>191</v>
      </c>
      <c r="G71" t="s">
        <v>199</v>
      </c>
      <c r="H71">
        <v>24035.24</v>
      </c>
      <c r="I71" s="2">
        <v>42994</v>
      </c>
      <c r="J71" t="s">
        <v>206</v>
      </c>
      <c r="K71" t="s">
        <v>209</v>
      </c>
      <c r="L71" t="s">
        <v>216</v>
      </c>
      <c r="M71">
        <v>5</v>
      </c>
      <c r="N71">
        <v>4</v>
      </c>
      <c r="O71" t="s">
        <v>219</v>
      </c>
      <c r="P71" s="5">
        <f ca="1">YEAR(TODAY())-YEAR(Tabela1[[#This Row],[Data zatrudnienia]])</f>
        <v>8</v>
      </c>
      <c r="Q71" s="6" t="str">
        <f>IF(Tabela1[[#This Row],[Status zatrudnienia]]="Aktywny",Tabela1[[#This Row],[Liczba lat pracy]],"")</f>
        <v/>
      </c>
      <c r="R71" s="6" t="str">
        <f>Tabela1[[#This Row],[Imię]]&amp;" "&amp;Tabela1[[#This Row],[Nazwisko]]</f>
        <v>Maciej Rejmer</v>
      </c>
      <c r="S71" s="5">
        <f>YEAR(Tabela1[[#This Row],[Data zatrudnienia]])</f>
        <v>2017</v>
      </c>
    </row>
    <row r="72" spans="1:19" x14ac:dyDescent="0.3">
      <c r="A72">
        <v>50530</v>
      </c>
      <c r="B72" t="s">
        <v>54</v>
      </c>
      <c r="C72" t="s">
        <v>132</v>
      </c>
      <c r="D72">
        <v>27</v>
      </c>
      <c r="E72" t="s">
        <v>188</v>
      </c>
      <c r="F72" t="s">
        <v>189</v>
      </c>
      <c r="G72" t="s">
        <v>196</v>
      </c>
      <c r="H72">
        <v>11517.59</v>
      </c>
      <c r="I72" s="2">
        <v>44142</v>
      </c>
      <c r="J72" t="s">
        <v>206</v>
      </c>
      <c r="K72" t="s">
        <v>209</v>
      </c>
      <c r="L72" t="s">
        <v>214</v>
      </c>
      <c r="M72">
        <v>12</v>
      </c>
      <c r="N72">
        <v>4.5999999999999996</v>
      </c>
      <c r="O72" t="s">
        <v>219</v>
      </c>
      <c r="P72" s="5">
        <f ca="1">YEAR(TODAY())-YEAR(Tabela1[[#This Row],[Data zatrudnienia]])</f>
        <v>5</v>
      </c>
      <c r="Q72" s="6" t="str">
        <f>IF(Tabela1[[#This Row],[Status zatrudnienia]]="Aktywny",Tabela1[[#This Row],[Liczba lat pracy]],"")</f>
        <v/>
      </c>
      <c r="R72" s="6" t="str">
        <f>Tabela1[[#This Row],[Imię]]&amp;" "&amp;Tabela1[[#This Row],[Nazwisko]]</f>
        <v>Melania Rolek</v>
      </c>
      <c r="S72" s="5">
        <f>YEAR(Tabela1[[#This Row],[Data zatrudnienia]])</f>
        <v>2020</v>
      </c>
    </row>
    <row r="73" spans="1:19" x14ac:dyDescent="0.3">
      <c r="A73">
        <v>32047</v>
      </c>
      <c r="B73" t="s">
        <v>30</v>
      </c>
      <c r="C73" t="s">
        <v>127</v>
      </c>
      <c r="D73">
        <v>54</v>
      </c>
      <c r="E73" t="s">
        <v>187</v>
      </c>
      <c r="F73" t="s">
        <v>195</v>
      </c>
      <c r="G73" t="s">
        <v>203</v>
      </c>
      <c r="H73">
        <v>14746.79</v>
      </c>
      <c r="I73" s="2">
        <v>42581</v>
      </c>
      <c r="J73" t="s">
        <v>206</v>
      </c>
      <c r="K73" t="s">
        <v>211</v>
      </c>
      <c r="L73" t="s">
        <v>216</v>
      </c>
      <c r="M73">
        <v>11</v>
      </c>
      <c r="N73">
        <v>4.9000000000000004</v>
      </c>
      <c r="O73" t="s">
        <v>219</v>
      </c>
      <c r="P73" s="5">
        <f ca="1">YEAR(TODAY())-YEAR(Tabela1[[#This Row],[Data zatrudnienia]])</f>
        <v>9</v>
      </c>
      <c r="Q73" s="6" t="str">
        <f>IF(Tabela1[[#This Row],[Status zatrudnienia]]="Aktywny",Tabela1[[#This Row],[Liczba lat pracy]],"")</f>
        <v/>
      </c>
      <c r="R73" s="6" t="str">
        <f>Tabela1[[#This Row],[Imię]]&amp;" "&amp;Tabela1[[#This Row],[Nazwisko]]</f>
        <v>Kamil Romaniak</v>
      </c>
      <c r="S73" s="5">
        <f>YEAR(Tabela1[[#This Row],[Data zatrudnienia]])</f>
        <v>2016</v>
      </c>
    </row>
    <row r="74" spans="1:19" x14ac:dyDescent="0.3">
      <c r="A74">
        <v>79349</v>
      </c>
      <c r="B74" t="s">
        <v>69</v>
      </c>
      <c r="C74" t="s">
        <v>153</v>
      </c>
      <c r="D74">
        <v>51</v>
      </c>
      <c r="E74" t="s">
        <v>187</v>
      </c>
      <c r="F74" t="s">
        <v>191</v>
      </c>
      <c r="G74" t="s">
        <v>199</v>
      </c>
      <c r="H74">
        <v>23429.77</v>
      </c>
      <c r="I74" s="2">
        <v>44210</v>
      </c>
      <c r="J74" t="s">
        <v>206</v>
      </c>
      <c r="K74" t="s">
        <v>210</v>
      </c>
      <c r="L74" t="s">
        <v>214</v>
      </c>
      <c r="M74">
        <v>1</v>
      </c>
      <c r="N74">
        <v>3.5</v>
      </c>
      <c r="O74" t="s">
        <v>219</v>
      </c>
      <c r="P74" s="5">
        <f ca="1">YEAR(TODAY())-YEAR(Tabela1[[#This Row],[Data zatrudnienia]])</f>
        <v>4</v>
      </c>
      <c r="Q74" s="6" t="str">
        <f>IF(Tabela1[[#This Row],[Status zatrudnienia]]="Aktywny",Tabela1[[#This Row],[Liczba lat pracy]],"")</f>
        <v/>
      </c>
      <c r="R74" s="6" t="str">
        <f>Tabela1[[#This Row],[Imię]]&amp;" "&amp;Tabela1[[#This Row],[Nazwisko]]</f>
        <v>Antoni Romańczyk</v>
      </c>
      <c r="S74" s="5">
        <f>YEAR(Tabela1[[#This Row],[Data zatrudnienia]])</f>
        <v>2021</v>
      </c>
    </row>
    <row r="75" spans="1:19" x14ac:dyDescent="0.3">
      <c r="A75">
        <v>44177</v>
      </c>
      <c r="B75" t="s">
        <v>85</v>
      </c>
      <c r="C75" t="s">
        <v>176</v>
      </c>
      <c r="D75">
        <v>31</v>
      </c>
      <c r="E75" t="s">
        <v>187</v>
      </c>
      <c r="F75" t="s">
        <v>193</v>
      </c>
      <c r="G75" t="s">
        <v>202</v>
      </c>
      <c r="H75">
        <v>19685.98</v>
      </c>
      <c r="I75" s="2">
        <v>44127</v>
      </c>
      <c r="J75" t="s">
        <v>206</v>
      </c>
      <c r="K75" t="s">
        <v>211</v>
      </c>
      <c r="L75" t="s">
        <v>215</v>
      </c>
      <c r="M75">
        <v>21</v>
      </c>
      <c r="N75">
        <v>4.2</v>
      </c>
      <c r="O75" t="s">
        <v>218</v>
      </c>
      <c r="P75" s="5">
        <f ca="1">YEAR(TODAY())-YEAR(Tabela1[[#This Row],[Data zatrudnienia]])</f>
        <v>5</v>
      </c>
      <c r="Q75" s="6">
        <f ca="1">IF(Tabela1[[#This Row],[Status zatrudnienia]]="Aktywny",Tabela1[[#This Row],[Liczba lat pracy]],"")</f>
        <v>5</v>
      </c>
      <c r="R75" s="6" t="str">
        <f>Tabela1[[#This Row],[Imię]]&amp;" "&amp;Tabela1[[#This Row],[Nazwisko]]</f>
        <v>Leonard Rorat</v>
      </c>
      <c r="S75" s="5">
        <f>YEAR(Tabela1[[#This Row],[Data zatrudnienia]])</f>
        <v>2020</v>
      </c>
    </row>
    <row r="76" spans="1:19" x14ac:dyDescent="0.3">
      <c r="A76">
        <v>63883</v>
      </c>
      <c r="B76" t="s">
        <v>70</v>
      </c>
      <c r="C76" t="s">
        <v>162</v>
      </c>
      <c r="D76">
        <v>54</v>
      </c>
      <c r="E76" t="s">
        <v>187</v>
      </c>
      <c r="F76" t="s">
        <v>193</v>
      </c>
      <c r="G76" t="s">
        <v>200</v>
      </c>
      <c r="H76">
        <v>7965.6</v>
      </c>
      <c r="I76" s="2">
        <v>43928</v>
      </c>
      <c r="J76" t="s">
        <v>204</v>
      </c>
      <c r="K76" t="s">
        <v>213</v>
      </c>
      <c r="L76" t="s">
        <v>215</v>
      </c>
      <c r="M76">
        <v>15</v>
      </c>
      <c r="N76">
        <v>2.6</v>
      </c>
      <c r="O76" t="s">
        <v>218</v>
      </c>
      <c r="P76" s="5">
        <f ca="1">YEAR(TODAY())-YEAR(Tabela1[[#This Row],[Data zatrudnienia]])</f>
        <v>5</v>
      </c>
      <c r="Q76" s="6">
        <f ca="1">IF(Tabela1[[#This Row],[Status zatrudnienia]]="Aktywny",Tabela1[[#This Row],[Liczba lat pracy]],"")</f>
        <v>5</v>
      </c>
      <c r="R76" s="6" t="str">
        <f>Tabela1[[#This Row],[Imię]]&amp;" "&amp;Tabela1[[#This Row],[Nazwisko]]</f>
        <v>Bartek Rzucidło</v>
      </c>
      <c r="S76" s="5">
        <f>YEAR(Tabela1[[#This Row],[Data zatrudnienia]])</f>
        <v>2020</v>
      </c>
    </row>
    <row r="77" spans="1:19" x14ac:dyDescent="0.3">
      <c r="A77">
        <v>77390</v>
      </c>
      <c r="B77" t="s">
        <v>36</v>
      </c>
      <c r="C77" t="s">
        <v>111</v>
      </c>
      <c r="D77">
        <v>49</v>
      </c>
      <c r="E77" t="s">
        <v>188</v>
      </c>
      <c r="F77" t="s">
        <v>189</v>
      </c>
      <c r="G77" t="s">
        <v>200</v>
      </c>
      <c r="H77">
        <v>9453.33</v>
      </c>
      <c r="I77" s="2">
        <v>43216</v>
      </c>
      <c r="J77" t="s">
        <v>206</v>
      </c>
      <c r="K77" t="s">
        <v>208</v>
      </c>
      <c r="L77" t="s">
        <v>216</v>
      </c>
      <c r="M77">
        <v>9</v>
      </c>
      <c r="N77">
        <v>3</v>
      </c>
      <c r="O77" t="s">
        <v>218</v>
      </c>
      <c r="P77" s="5">
        <f ca="1">YEAR(TODAY())-YEAR(Tabela1[[#This Row],[Data zatrudnienia]])</f>
        <v>7</v>
      </c>
      <c r="Q77" s="6">
        <f ca="1">IF(Tabela1[[#This Row],[Status zatrudnienia]]="Aktywny",Tabela1[[#This Row],[Liczba lat pracy]],"")</f>
        <v>7</v>
      </c>
      <c r="R77" s="6" t="str">
        <f>Tabela1[[#This Row],[Imię]]&amp;" "&amp;Tabela1[[#This Row],[Nazwisko]]</f>
        <v>Dagmara Sajnóg</v>
      </c>
      <c r="S77" s="5">
        <f>YEAR(Tabela1[[#This Row],[Data zatrudnienia]])</f>
        <v>2018</v>
      </c>
    </row>
    <row r="78" spans="1:19" x14ac:dyDescent="0.3">
      <c r="A78">
        <v>85340</v>
      </c>
      <c r="B78" t="s">
        <v>24</v>
      </c>
      <c r="C78" t="s">
        <v>99</v>
      </c>
      <c r="D78">
        <v>52</v>
      </c>
      <c r="E78" t="s">
        <v>187</v>
      </c>
      <c r="F78" t="s">
        <v>193</v>
      </c>
      <c r="G78" t="s">
        <v>201</v>
      </c>
      <c r="H78">
        <v>12835.09</v>
      </c>
      <c r="I78" s="2">
        <v>44221</v>
      </c>
      <c r="J78" t="s">
        <v>204</v>
      </c>
      <c r="K78" t="s">
        <v>207</v>
      </c>
      <c r="L78" t="s">
        <v>215</v>
      </c>
      <c r="M78">
        <v>1</v>
      </c>
      <c r="N78">
        <v>3.6</v>
      </c>
      <c r="O78" t="s">
        <v>218</v>
      </c>
      <c r="P78" s="5">
        <f ca="1">YEAR(TODAY())-YEAR(Tabela1[[#This Row],[Data zatrudnienia]])</f>
        <v>4</v>
      </c>
      <c r="Q78" s="6">
        <f ca="1">IF(Tabela1[[#This Row],[Status zatrudnienia]]="Aktywny",Tabela1[[#This Row],[Liczba lat pracy]],"")</f>
        <v>4</v>
      </c>
      <c r="R78" s="6" t="str">
        <f>Tabela1[[#This Row],[Imię]]&amp;" "&amp;Tabela1[[#This Row],[Nazwisko]]</f>
        <v>Kazimierz Salach</v>
      </c>
      <c r="S78" s="5">
        <f>YEAR(Tabela1[[#This Row],[Data zatrudnienia]])</f>
        <v>2021</v>
      </c>
    </row>
    <row r="79" spans="1:19" x14ac:dyDescent="0.3">
      <c r="A79">
        <v>75658</v>
      </c>
      <c r="B79" t="s">
        <v>36</v>
      </c>
      <c r="C79" t="s">
        <v>167</v>
      </c>
      <c r="D79">
        <v>60</v>
      </c>
      <c r="E79" t="s">
        <v>188</v>
      </c>
      <c r="F79" t="s">
        <v>194</v>
      </c>
      <c r="G79" t="s">
        <v>197</v>
      </c>
      <c r="H79">
        <v>4498.18</v>
      </c>
      <c r="I79" s="2">
        <v>42732</v>
      </c>
      <c r="J79" t="s">
        <v>206</v>
      </c>
      <c r="K79" t="s">
        <v>208</v>
      </c>
      <c r="L79" t="s">
        <v>216</v>
      </c>
      <c r="M79">
        <v>2</v>
      </c>
      <c r="N79">
        <v>3.1</v>
      </c>
      <c r="O79" t="s">
        <v>218</v>
      </c>
      <c r="P79" s="5">
        <f ca="1">YEAR(TODAY())-YEAR(Tabela1[[#This Row],[Data zatrudnienia]])</f>
        <v>9</v>
      </c>
      <c r="Q79" s="6">
        <f ca="1">IF(Tabela1[[#This Row],[Status zatrudnienia]]="Aktywny",Tabela1[[#This Row],[Liczba lat pracy]],"")</f>
        <v>9</v>
      </c>
      <c r="R79" s="6" t="str">
        <f>Tabela1[[#This Row],[Imię]]&amp;" "&amp;Tabela1[[#This Row],[Nazwisko]]</f>
        <v>Dagmara Sarota</v>
      </c>
      <c r="S79" s="5">
        <f>YEAR(Tabela1[[#This Row],[Data zatrudnienia]])</f>
        <v>2016</v>
      </c>
    </row>
    <row r="80" spans="1:19" x14ac:dyDescent="0.3">
      <c r="A80">
        <v>81152</v>
      </c>
      <c r="B80" t="s">
        <v>50</v>
      </c>
      <c r="C80" t="s">
        <v>160</v>
      </c>
      <c r="D80">
        <v>39</v>
      </c>
      <c r="E80" t="s">
        <v>188</v>
      </c>
      <c r="F80" t="s">
        <v>189</v>
      </c>
      <c r="G80" t="s">
        <v>197</v>
      </c>
      <c r="H80">
        <v>18758.259999999998</v>
      </c>
      <c r="I80" s="2">
        <v>43988</v>
      </c>
      <c r="J80" t="s">
        <v>206</v>
      </c>
      <c r="K80" t="s">
        <v>213</v>
      </c>
      <c r="L80" t="s">
        <v>214</v>
      </c>
      <c r="M80">
        <v>21</v>
      </c>
      <c r="N80">
        <v>3.8</v>
      </c>
      <c r="O80" t="s">
        <v>218</v>
      </c>
      <c r="P80" s="5">
        <f ca="1">YEAR(TODAY())-YEAR(Tabela1[[#This Row],[Data zatrudnienia]])</f>
        <v>5</v>
      </c>
      <c r="Q80" s="6">
        <f ca="1">IF(Tabela1[[#This Row],[Status zatrudnienia]]="Aktywny",Tabela1[[#This Row],[Liczba lat pracy]],"")</f>
        <v>5</v>
      </c>
      <c r="R80" s="6" t="str">
        <f>Tabela1[[#This Row],[Imię]]&amp;" "&amp;Tabela1[[#This Row],[Nazwisko]]</f>
        <v>Ida Sobieszczyk</v>
      </c>
      <c r="S80" s="5">
        <f>YEAR(Tabela1[[#This Row],[Data zatrudnienia]])</f>
        <v>2020</v>
      </c>
    </row>
    <row r="81" spans="1:19" x14ac:dyDescent="0.3">
      <c r="A81">
        <v>61158</v>
      </c>
      <c r="B81" t="s">
        <v>39</v>
      </c>
      <c r="C81" t="s">
        <v>114</v>
      </c>
      <c r="D81">
        <v>58</v>
      </c>
      <c r="E81" t="s">
        <v>187</v>
      </c>
      <c r="F81" t="s">
        <v>194</v>
      </c>
      <c r="G81" t="s">
        <v>202</v>
      </c>
      <c r="H81">
        <v>8479.5</v>
      </c>
      <c r="I81" s="2">
        <v>42542</v>
      </c>
      <c r="J81" t="s">
        <v>206</v>
      </c>
      <c r="K81" t="s">
        <v>211</v>
      </c>
      <c r="L81" t="s">
        <v>216</v>
      </c>
      <c r="M81">
        <v>17</v>
      </c>
      <c r="N81">
        <v>3.4</v>
      </c>
      <c r="O81" t="s">
        <v>218</v>
      </c>
      <c r="P81" s="5">
        <f ca="1">YEAR(TODAY())-YEAR(Tabela1[[#This Row],[Data zatrudnienia]])</f>
        <v>9</v>
      </c>
      <c r="Q81" s="6">
        <f ca="1">IF(Tabela1[[#This Row],[Status zatrudnienia]]="Aktywny",Tabela1[[#This Row],[Liczba lat pracy]],"")</f>
        <v>9</v>
      </c>
      <c r="R81" s="6" t="str">
        <f>Tabela1[[#This Row],[Imię]]&amp;" "&amp;Tabela1[[#This Row],[Nazwisko]]</f>
        <v>Bruno Steckiewicz</v>
      </c>
      <c r="S81" s="5">
        <f>YEAR(Tabela1[[#This Row],[Data zatrudnienia]])</f>
        <v>2016</v>
      </c>
    </row>
    <row r="82" spans="1:19" x14ac:dyDescent="0.3">
      <c r="A82">
        <v>45856</v>
      </c>
      <c r="B82" t="s">
        <v>51</v>
      </c>
      <c r="C82" t="s">
        <v>128</v>
      </c>
      <c r="D82">
        <v>56</v>
      </c>
      <c r="E82" t="s">
        <v>188</v>
      </c>
      <c r="F82" t="s">
        <v>193</v>
      </c>
      <c r="G82" t="s">
        <v>198</v>
      </c>
      <c r="H82">
        <v>5540.74</v>
      </c>
      <c r="I82" s="2">
        <v>44989</v>
      </c>
      <c r="J82" t="s">
        <v>204</v>
      </c>
      <c r="K82" t="s">
        <v>211</v>
      </c>
      <c r="L82" t="s">
        <v>217</v>
      </c>
      <c r="M82">
        <v>19</v>
      </c>
      <c r="N82">
        <v>4.8</v>
      </c>
      <c r="O82" t="s">
        <v>219</v>
      </c>
      <c r="P82" s="5">
        <f ca="1">YEAR(TODAY())-YEAR(Tabela1[[#This Row],[Data zatrudnienia]])</f>
        <v>2</v>
      </c>
      <c r="Q82" s="6" t="str">
        <f>IF(Tabela1[[#This Row],[Status zatrudnienia]]="Aktywny",Tabela1[[#This Row],[Liczba lat pracy]],"")</f>
        <v/>
      </c>
      <c r="R82" s="6" t="str">
        <f>Tabela1[[#This Row],[Imię]]&amp;" "&amp;Tabela1[[#This Row],[Nazwisko]]</f>
        <v>Ewa Stryjek</v>
      </c>
      <c r="S82" s="5">
        <f>YEAR(Tabela1[[#This Row],[Data zatrudnienia]])</f>
        <v>2023</v>
      </c>
    </row>
    <row r="83" spans="1:19" x14ac:dyDescent="0.3">
      <c r="A83">
        <v>47159</v>
      </c>
      <c r="B83" t="s">
        <v>47</v>
      </c>
      <c r="C83" t="s">
        <v>183</v>
      </c>
      <c r="D83">
        <v>32</v>
      </c>
      <c r="E83" t="s">
        <v>188</v>
      </c>
      <c r="F83" t="s">
        <v>191</v>
      </c>
      <c r="G83" t="s">
        <v>202</v>
      </c>
      <c r="H83">
        <v>16380.27</v>
      </c>
      <c r="I83" s="2">
        <v>45508</v>
      </c>
      <c r="J83" t="s">
        <v>206</v>
      </c>
      <c r="K83" t="s">
        <v>212</v>
      </c>
      <c r="L83" t="s">
        <v>215</v>
      </c>
      <c r="M83">
        <v>7</v>
      </c>
      <c r="N83">
        <v>2.6</v>
      </c>
      <c r="O83" t="s">
        <v>219</v>
      </c>
      <c r="P83" s="5">
        <f ca="1">YEAR(TODAY())-YEAR(Tabela1[[#This Row],[Data zatrudnienia]])</f>
        <v>1</v>
      </c>
      <c r="Q83" s="6" t="str">
        <f>IF(Tabela1[[#This Row],[Status zatrudnienia]]="Aktywny",Tabela1[[#This Row],[Liczba lat pracy]],"")</f>
        <v/>
      </c>
      <c r="R83" s="6" t="str">
        <f>Tabela1[[#This Row],[Imię]]&amp;" "&amp;Tabela1[[#This Row],[Nazwisko]]</f>
        <v>Aniela Strzępek</v>
      </c>
      <c r="S83" s="5">
        <f>YEAR(Tabela1[[#This Row],[Data zatrudnienia]])</f>
        <v>2024</v>
      </c>
    </row>
    <row r="84" spans="1:19" x14ac:dyDescent="0.3">
      <c r="A84">
        <v>88746</v>
      </c>
      <c r="B84" t="s">
        <v>16</v>
      </c>
      <c r="C84" t="s">
        <v>170</v>
      </c>
      <c r="D84">
        <v>58</v>
      </c>
      <c r="E84" t="s">
        <v>188</v>
      </c>
      <c r="F84" t="s">
        <v>189</v>
      </c>
      <c r="G84" t="s">
        <v>198</v>
      </c>
      <c r="H84">
        <v>14298.81</v>
      </c>
      <c r="I84" s="2">
        <v>44445</v>
      </c>
      <c r="J84" t="s">
        <v>206</v>
      </c>
      <c r="K84" t="s">
        <v>207</v>
      </c>
      <c r="L84" t="s">
        <v>217</v>
      </c>
      <c r="M84">
        <v>7</v>
      </c>
      <c r="N84">
        <v>4.7</v>
      </c>
      <c r="O84" t="s">
        <v>218</v>
      </c>
      <c r="P84" s="5">
        <f ca="1">YEAR(TODAY())-YEAR(Tabela1[[#This Row],[Data zatrudnienia]])</f>
        <v>4</v>
      </c>
      <c r="Q84" s="6">
        <f ca="1">IF(Tabela1[[#This Row],[Status zatrudnienia]]="Aktywny",Tabela1[[#This Row],[Liczba lat pracy]],"")</f>
        <v>4</v>
      </c>
      <c r="R84" s="6" t="str">
        <f>Tabela1[[#This Row],[Imię]]&amp;" "&amp;Tabela1[[#This Row],[Nazwisko]]</f>
        <v>Liwia Stuglik</v>
      </c>
      <c r="S84" s="5">
        <f>YEAR(Tabela1[[#This Row],[Data zatrudnienia]])</f>
        <v>2021</v>
      </c>
    </row>
    <row r="85" spans="1:19" x14ac:dyDescent="0.3">
      <c r="A85">
        <v>99940</v>
      </c>
      <c r="B85" t="s">
        <v>31</v>
      </c>
      <c r="C85" t="s">
        <v>106</v>
      </c>
      <c r="D85">
        <v>65</v>
      </c>
      <c r="E85" t="s">
        <v>188</v>
      </c>
      <c r="F85" t="s">
        <v>189</v>
      </c>
      <c r="G85" t="s">
        <v>202</v>
      </c>
      <c r="H85">
        <v>18614.52</v>
      </c>
      <c r="I85" s="2">
        <v>42970</v>
      </c>
      <c r="J85" t="s">
        <v>206</v>
      </c>
      <c r="K85" t="s">
        <v>209</v>
      </c>
      <c r="L85" t="s">
        <v>214</v>
      </c>
      <c r="M85">
        <v>1</v>
      </c>
      <c r="N85">
        <v>3.3</v>
      </c>
      <c r="O85" t="s">
        <v>218</v>
      </c>
      <c r="P85" s="5">
        <f ca="1">YEAR(TODAY())-YEAR(Tabela1[[#This Row],[Data zatrudnienia]])</f>
        <v>8</v>
      </c>
      <c r="Q85" s="6">
        <f ca="1">IF(Tabela1[[#This Row],[Status zatrudnienia]]="Aktywny",Tabela1[[#This Row],[Liczba lat pracy]],"")</f>
        <v>8</v>
      </c>
      <c r="R85" s="6" t="str">
        <f>Tabela1[[#This Row],[Imię]]&amp;" "&amp;Tabela1[[#This Row],[Nazwisko]]</f>
        <v>Aurelia Szemraj</v>
      </c>
      <c r="S85" s="5">
        <f>YEAR(Tabela1[[#This Row],[Data zatrudnienia]])</f>
        <v>2017</v>
      </c>
    </row>
    <row r="86" spans="1:19" x14ac:dyDescent="0.3">
      <c r="A86">
        <v>21371</v>
      </c>
      <c r="B86" t="s">
        <v>32</v>
      </c>
      <c r="C86" t="s">
        <v>107</v>
      </c>
      <c r="D86">
        <v>48</v>
      </c>
      <c r="E86" t="s">
        <v>187</v>
      </c>
      <c r="F86" t="s">
        <v>195</v>
      </c>
      <c r="G86" t="s">
        <v>199</v>
      </c>
      <c r="H86">
        <v>23958.959999999999</v>
      </c>
      <c r="I86" s="2">
        <v>43092</v>
      </c>
      <c r="J86" t="s">
        <v>205</v>
      </c>
      <c r="K86" t="s">
        <v>212</v>
      </c>
      <c r="L86" t="s">
        <v>215</v>
      </c>
      <c r="M86">
        <v>3</v>
      </c>
      <c r="N86">
        <v>4.5</v>
      </c>
      <c r="O86" t="s">
        <v>218</v>
      </c>
      <c r="P86" s="5">
        <f ca="1">YEAR(TODAY())-YEAR(Tabela1[[#This Row],[Data zatrudnienia]])</f>
        <v>8</v>
      </c>
      <c r="Q86" s="6">
        <f ca="1">IF(Tabela1[[#This Row],[Status zatrudnienia]]="Aktywny",Tabela1[[#This Row],[Liczba lat pracy]],"")</f>
        <v>8</v>
      </c>
      <c r="R86" s="6" t="str">
        <f>Tabela1[[#This Row],[Imię]]&amp;" "&amp;Tabela1[[#This Row],[Nazwisko]]</f>
        <v>Cezary Ślipek</v>
      </c>
      <c r="S86" s="5">
        <f>YEAR(Tabela1[[#This Row],[Data zatrudnienia]])</f>
        <v>2017</v>
      </c>
    </row>
    <row r="87" spans="1:19" x14ac:dyDescent="0.3">
      <c r="A87">
        <v>15996</v>
      </c>
      <c r="B87" t="s">
        <v>41</v>
      </c>
      <c r="C87" t="s">
        <v>171</v>
      </c>
      <c r="D87">
        <v>23</v>
      </c>
      <c r="E87" t="s">
        <v>188</v>
      </c>
      <c r="F87" t="s">
        <v>189</v>
      </c>
      <c r="G87" t="s">
        <v>203</v>
      </c>
      <c r="H87">
        <v>24810.02</v>
      </c>
      <c r="I87" s="2">
        <v>43130</v>
      </c>
      <c r="J87" t="s">
        <v>206</v>
      </c>
      <c r="K87" t="s">
        <v>211</v>
      </c>
      <c r="L87" t="s">
        <v>214</v>
      </c>
      <c r="M87">
        <v>10</v>
      </c>
      <c r="N87">
        <v>3.2</v>
      </c>
      <c r="O87" t="s">
        <v>218</v>
      </c>
      <c r="P87" s="5">
        <f ca="1">YEAR(TODAY())-YEAR(Tabela1[[#This Row],[Data zatrudnienia]])</f>
        <v>7</v>
      </c>
      <c r="Q87" s="6">
        <f ca="1">IF(Tabela1[[#This Row],[Status zatrudnienia]]="Aktywny",Tabela1[[#This Row],[Liczba lat pracy]],"")</f>
        <v>7</v>
      </c>
      <c r="R87" s="6" t="str">
        <f>Tabela1[[#This Row],[Imię]]&amp;" "&amp;Tabela1[[#This Row],[Nazwisko]]</f>
        <v>Malwina Teodorowicz</v>
      </c>
      <c r="S87" s="5">
        <f>YEAR(Tabela1[[#This Row],[Data zatrudnienia]])</f>
        <v>2018</v>
      </c>
    </row>
    <row r="88" spans="1:19" x14ac:dyDescent="0.3">
      <c r="A88">
        <v>17287</v>
      </c>
      <c r="B88" t="s">
        <v>19</v>
      </c>
      <c r="C88" t="s">
        <v>94</v>
      </c>
      <c r="D88">
        <v>46</v>
      </c>
      <c r="E88" t="s">
        <v>187</v>
      </c>
      <c r="F88" t="s">
        <v>192</v>
      </c>
      <c r="G88" t="s">
        <v>200</v>
      </c>
      <c r="H88">
        <v>8756.94</v>
      </c>
      <c r="I88" s="2">
        <v>44514</v>
      </c>
      <c r="J88" t="s">
        <v>204</v>
      </c>
      <c r="K88" t="s">
        <v>209</v>
      </c>
      <c r="L88" t="s">
        <v>217</v>
      </c>
      <c r="M88">
        <v>9</v>
      </c>
      <c r="N88">
        <v>3.5</v>
      </c>
      <c r="O88" t="s">
        <v>219</v>
      </c>
      <c r="P88" s="5">
        <f ca="1">YEAR(TODAY())-YEAR(Tabela1[[#This Row],[Data zatrudnienia]])</f>
        <v>4</v>
      </c>
      <c r="Q88" s="6" t="str">
        <f>IF(Tabela1[[#This Row],[Status zatrudnienia]]="Aktywny",Tabela1[[#This Row],[Liczba lat pracy]],"")</f>
        <v/>
      </c>
      <c r="R88" s="6" t="str">
        <f>Tabela1[[#This Row],[Imię]]&amp;" "&amp;Tabela1[[#This Row],[Nazwisko]]</f>
        <v>Jeremi Walencik</v>
      </c>
      <c r="S88" s="5">
        <f>YEAR(Tabela1[[#This Row],[Data zatrudnienia]])</f>
        <v>2021</v>
      </c>
    </row>
    <row r="89" spans="1:19" x14ac:dyDescent="0.3">
      <c r="A89">
        <v>81828</v>
      </c>
      <c r="B89" t="s">
        <v>80</v>
      </c>
      <c r="C89" t="s">
        <v>169</v>
      </c>
      <c r="D89">
        <v>36</v>
      </c>
      <c r="E89" t="s">
        <v>187</v>
      </c>
      <c r="F89" t="s">
        <v>193</v>
      </c>
      <c r="G89" t="s">
        <v>200</v>
      </c>
      <c r="H89">
        <v>21124.03</v>
      </c>
      <c r="I89" s="2">
        <v>42980</v>
      </c>
      <c r="J89" t="s">
        <v>206</v>
      </c>
      <c r="K89" t="s">
        <v>208</v>
      </c>
      <c r="L89" t="s">
        <v>217</v>
      </c>
      <c r="M89">
        <v>16</v>
      </c>
      <c r="N89">
        <v>3.1</v>
      </c>
      <c r="O89" t="s">
        <v>218</v>
      </c>
      <c r="P89" s="5">
        <f ca="1">YEAR(TODAY())-YEAR(Tabela1[[#This Row],[Data zatrudnienia]])</f>
        <v>8</v>
      </c>
      <c r="Q89" s="6">
        <f ca="1">IF(Tabela1[[#This Row],[Status zatrudnienia]]="Aktywny",Tabela1[[#This Row],[Liczba lat pracy]],"")</f>
        <v>8</v>
      </c>
      <c r="R89" s="6" t="str">
        <f>Tabela1[[#This Row],[Imię]]&amp;" "&amp;Tabela1[[#This Row],[Nazwisko]]</f>
        <v>Igor Wardzała</v>
      </c>
      <c r="S89" s="5">
        <f>YEAR(Tabela1[[#This Row],[Data zatrudnienia]])</f>
        <v>2017</v>
      </c>
    </row>
    <row r="90" spans="1:19" x14ac:dyDescent="0.3">
      <c r="A90">
        <v>47850</v>
      </c>
      <c r="B90" t="s">
        <v>86</v>
      </c>
      <c r="C90" t="s">
        <v>177</v>
      </c>
      <c r="D90">
        <v>36</v>
      </c>
      <c r="E90" t="s">
        <v>188</v>
      </c>
      <c r="F90" t="s">
        <v>191</v>
      </c>
      <c r="G90" t="s">
        <v>198</v>
      </c>
      <c r="H90">
        <v>14274.39</v>
      </c>
      <c r="I90" s="2">
        <v>43679</v>
      </c>
      <c r="J90" t="s">
        <v>204</v>
      </c>
      <c r="K90" t="s">
        <v>213</v>
      </c>
      <c r="L90" t="s">
        <v>217</v>
      </c>
      <c r="M90">
        <v>19</v>
      </c>
      <c r="N90">
        <v>4.2</v>
      </c>
      <c r="O90" t="s">
        <v>219</v>
      </c>
      <c r="P90" s="5">
        <f ca="1">YEAR(TODAY())-YEAR(Tabela1[[#This Row],[Data zatrudnienia]])</f>
        <v>6</v>
      </c>
      <c r="Q90" s="6" t="str">
        <f>IF(Tabela1[[#This Row],[Status zatrudnienia]]="Aktywny",Tabela1[[#This Row],[Liczba lat pracy]],"")</f>
        <v/>
      </c>
      <c r="R90" s="6" t="str">
        <f>Tabela1[[#This Row],[Imię]]&amp;" "&amp;Tabela1[[#This Row],[Nazwisko]]</f>
        <v>Róża Warmuz</v>
      </c>
      <c r="S90" s="5">
        <f>YEAR(Tabela1[[#This Row],[Data zatrudnienia]])</f>
        <v>2019</v>
      </c>
    </row>
    <row r="91" spans="1:19" x14ac:dyDescent="0.3">
      <c r="A91">
        <v>15728</v>
      </c>
      <c r="B91" t="s">
        <v>56</v>
      </c>
      <c r="C91" t="s">
        <v>134</v>
      </c>
      <c r="D91">
        <v>62</v>
      </c>
      <c r="E91" t="s">
        <v>187</v>
      </c>
      <c r="F91" t="s">
        <v>192</v>
      </c>
      <c r="G91" t="s">
        <v>196</v>
      </c>
      <c r="H91">
        <v>16834.59</v>
      </c>
      <c r="I91" s="2">
        <v>44409</v>
      </c>
      <c r="J91" t="s">
        <v>206</v>
      </c>
      <c r="K91" t="s">
        <v>210</v>
      </c>
      <c r="L91" t="s">
        <v>217</v>
      </c>
      <c r="M91">
        <v>12</v>
      </c>
      <c r="N91">
        <v>4.3</v>
      </c>
      <c r="O91" t="s">
        <v>218</v>
      </c>
      <c r="P91" s="5">
        <f ca="1">YEAR(TODAY())-YEAR(Tabela1[[#This Row],[Data zatrudnienia]])</f>
        <v>4</v>
      </c>
      <c r="Q91" s="6">
        <f ca="1">IF(Tabela1[[#This Row],[Status zatrudnienia]]="Aktywny",Tabela1[[#This Row],[Liczba lat pracy]],"")</f>
        <v>4</v>
      </c>
      <c r="R91" s="6" t="str">
        <f>Tabela1[[#This Row],[Imię]]&amp;" "&amp;Tabela1[[#This Row],[Nazwisko]]</f>
        <v>Krystian Wawrzkiewicz</v>
      </c>
      <c r="S91" s="5">
        <f>YEAR(Tabela1[[#This Row],[Data zatrudnienia]])</f>
        <v>2021</v>
      </c>
    </row>
    <row r="92" spans="1:19" x14ac:dyDescent="0.3">
      <c r="A92">
        <v>54529</v>
      </c>
      <c r="B92" t="s">
        <v>45</v>
      </c>
      <c r="C92" t="s">
        <v>146</v>
      </c>
      <c r="D92">
        <v>37</v>
      </c>
      <c r="E92" t="s">
        <v>187</v>
      </c>
      <c r="F92" t="s">
        <v>192</v>
      </c>
      <c r="G92" t="s">
        <v>196</v>
      </c>
      <c r="H92">
        <v>19582.439999999999</v>
      </c>
      <c r="I92" s="2">
        <v>44096</v>
      </c>
      <c r="J92" t="s">
        <v>206</v>
      </c>
      <c r="K92" t="s">
        <v>210</v>
      </c>
      <c r="L92" t="s">
        <v>217</v>
      </c>
      <c r="M92">
        <v>9</v>
      </c>
      <c r="N92">
        <v>3.1</v>
      </c>
      <c r="O92" t="s">
        <v>218</v>
      </c>
      <c r="P92" s="5">
        <f ca="1">YEAR(TODAY())-YEAR(Tabela1[[#This Row],[Data zatrudnienia]])</f>
        <v>5</v>
      </c>
      <c r="Q92" s="6">
        <f ca="1">IF(Tabela1[[#This Row],[Status zatrudnienia]]="Aktywny",Tabela1[[#This Row],[Liczba lat pracy]],"")</f>
        <v>5</v>
      </c>
      <c r="R92" s="6" t="str">
        <f>Tabela1[[#This Row],[Imię]]&amp;" "&amp;Tabela1[[#This Row],[Nazwisko]]</f>
        <v>Tymoteusz Wiaderek</v>
      </c>
      <c r="S92" s="5">
        <f>YEAR(Tabela1[[#This Row],[Data zatrudnienia]])</f>
        <v>2020</v>
      </c>
    </row>
    <row r="93" spans="1:19" x14ac:dyDescent="0.3">
      <c r="A93">
        <v>34899</v>
      </c>
      <c r="B93" t="s">
        <v>51</v>
      </c>
      <c r="C93" t="s">
        <v>143</v>
      </c>
      <c r="D93">
        <v>27</v>
      </c>
      <c r="E93" t="s">
        <v>188</v>
      </c>
      <c r="F93" t="s">
        <v>194</v>
      </c>
      <c r="G93" t="s">
        <v>196</v>
      </c>
      <c r="H93">
        <v>22574.09</v>
      </c>
      <c r="I93" s="2">
        <v>42954</v>
      </c>
      <c r="J93" t="s">
        <v>206</v>
      </c>
      <c r="K93" t="s">
        <v>213</v>
      </c>
      <c r="L93" t="s">
        <v>217</v>
      </c>
      <c r="M93">
        <v>5</v>
      </c>
      <c r="N93">
        <v>3.2</v>
      </c>
      <c r="O93" t="s">
        <v>218</v>
      </c>
      <c r="P93" s="5">
        <f ca="1">YEAR(TODAY())-YEAR(Tabela1[[#This Row],[Data zatrudnienia]])</f>
        <v>8</v>
      </c>
      <c r="Q93" s="6">
        <f ca="1">IF(Tabela1[[#This Row],[Status zatrudnienia]]="Aktywny",Tabela1[[#This Row],[Liczba lat pracy]],"")</f>
        <v>8</v>
      </c>
      <c r="R93" s="6" t="str">
        <f>Tabela1[[#This Row],[Imię]]&amp;" "&amp;Tabela1[[#This Row],[Nazwisko]]</f>
        <v>Ewa Wlizło</v>
      </c>
      <c r="S93" s="5">
        <f>YEAR(Tabela1[[#This Row],[Data zatrudnienia]])</f>
        <v>2017</v>
      </c>
    </row>
    <row r="94" spans="1:19" x14ac:dyDescent="0.3">
      <c r="A94">
        <v>48618</v>
      </c>
      <c r="B94" t="s">
        <v>81</v>
      </c>
      <c r="C94" t="s">
        <v>172</v>
      </c>
      <c r="D94">
        <v>51</v>
      </c>
      <c r="E94" t="s">
        <v>188</v>
      </c>
      <c r="F94" t="s">
        <v>191</v>
      </c>
      <c r="G94" t="s">
        <v>203</v>
      </c>
      <c r="H94">
        <v>24668.29</v>
      </c>
      <c r="I94" s="2">
        <v>42456</v>
      </c>
      <c r="J94" t="s">
        <v>204</v>
      </c>
      <c r="K94" t="s">
        <v>212</v>
      </c>
      <c r="L94" t="s">
        <v>214</v>
      </c>
      <c r="M94">
        <v>16</v>
      </c>
      <c r="N94">
        <v>3.7</v>
      </c>
      <c r="O94" t="s">
        <v>219</v>
      </c>
      <c r="P94" s="5">
        <f ca="1">YEAR(TODAY())-YEAR(Tabela1[[#This Row],[Data zatrudnienia]])</f>
        <v>9</v>
      </c>
      <c r="Q94" s="6" t="str">
        <f>IF(Tabela1[[#This Row],[Status zatrudnienia]]="Aktywny",Tabela1[[#This Row],[Liczba lat pracy]],"")</f>
        <v/>
      </c>
      <c r="R94" s="6" t="str">
        <f>Tabela1[[#This Row],[Imię]]&amp;" "&amp;Tabela1[[#This Row],[Nazwisko]]</f>
        <v>Marcelina Wojak</v>
      </c>
      <c r="S94" s="5">
        <f>YEAR(Tabela1[[#This Row],[Data zatrudnienia]])</f>
        <v>2016</v>
      </c>
    </row>
    <row r="95" spans="1:19" x14ac:dyDescent="0.3">
      <c r="A95">
        <v>99294</v>
      </c>
      <c r="B95" t="s">
        <v>16</v>
      </c>
      <c r="C95" t="s">
        <v>125</v>
      </c>
      <c r="D95">
        <v>42</v>
      </c>
      <c r="E95" t="s">
        <v>188</v>
      </c>
      <c r="F95" t="s">
        <v>189</v>
      </c>
      <c r="G95" t="s">
        <v>201</v>
      </c>
      <c r="H95">
        <v>12235.27</v>
      </c>
      <c r="I95" s="2">
        <v>44602</v>
      </c>
      <c r="J95" t="s">
        <v>206</v>
      </c>
      <c r="K95" t="s">
        <v>209</v>
      </c>
      <c r="L95" t="s">
        <v>215</v>
      </c>
      <c r="M95">
        <v>17</v>
      </c>
      <c r="N95">
        <v>3.8</v>
      </c>
      <c r="O95" t="s">
        <v>219</v>
      </c>
      <c r="P95" s="5">
        <f ca="1">YEAR(TODAY())-YEAR(Tabela1[[#This Row],[Data zatrudnienia]])</f>
        <v>3</v>
      </c>
      <c r="Q95" s="6" t="str">
        <f>IF(Tabela1[[#This Row],[Status zatrudnienia]]="Aktywny",Tabela1[[#This Row],[Liczba lat pracy]],"")</f>
        <v/>
      </c>
      <c r="R95" s="6" t="str">
        <f>Tabela1[[#This Row],[Imię]]&amp;" "&amp;Tabela1[[#This Row],[Nazwisko]]</f>
        <v>Liwia Wojtaszczyk</v>
      </c>
      <c r="S95" s="5">
        <f>YEAR(Tabela1[[#This Row],[Data zatrudnienia]])</f>
        <v>2022</v>
      </c>
    </row>
    <row r="96" spans="1:19" x14ac:dyDescent="0.3">
      <c r="A96">
        <v>62585</v>
      </c>
      <c r="B96" t="s">
        <v>82</v>
      </c>
      <c r="C96" t="s">
        <v>173</v>
      </c>
      <c r="D96">
        <v>32</v>
      </c>
      <c r="E96" t="s">
        <v>187</v>
      </c>
      <c r="F96" t="s">
        <v>193</v>
      </c>
      <c r="G96" t="s">
        <v>197</v>
      </c>
      <c r="H96">
        <v>7888.12</v>
      </c>
      <c r="I96" s="2">
        <v>44870</v>
      </c>
      <c r="J96" t="s">
        <v>206</v>
      </c>
      <c r="K96" t="s">
        <v>209</v>
      </c>
      <c r="L96" t="s">
        <v>215</v>
      </c>
      <c r="M96">
        <v>26</v>
      </c>
      <c r="N96">
        <v>3.8</v>
      </c>
      <c r="O96" t="s">
        <v>218</v>
      </c>
      <c r="P96" s="5">
        <f ca="1">YEAR(TODAY())-YEAR(Tabela1[[#This Row],[Data zatrudnienia]])</f>
        <v>3</v>
      </c>
      <c r="Q96" s="6">
        <f ca="1">IF(Tabela1[[#This Row],[Status zatrudnienia]]="Aktywny",Tabela1[[#This Row],[Liczba lat pracy]],"")</f>
        <v>3</v>
      </c>
      <c r="R96" s="6" t="str">
        <f>Tabela1[[#This Row],[Imię]]&amp;" "&amp;Tabela1[[#This Row],[Nazwisko]]</f>
        <v>Jacek Wołoszczuk</v>
      </c>
      <c r="S96" s="5">
        <f>YEAR(Tabela1[[#This Row],[Data zatrudnienia]])</f>
        <v>2022</v>
      </c>
    </row>
    <row r="97" spans="1:19" x14ac:dyDescent="0.3">
      <c r="A97">
        <v>35547</v>
      </c>
      <c r="B97" t="s">
        <v>63</v>
      </c>
      <c r="C97" t="s">
        <v>142</v>
      </c>
      <c r="D97">
        <v>34</v>
      </c>
      <c r="E97" t="s">
        <v>188</v>
      </c>
      <c r="F97" t="s">
        <v>195</v>
      </c>
      <c r="G97" t="s">
        <v>196</v>
      </c>
      <c r="H97">
        <v>11784.23</v>
      </c>
      <c r="I97" s="2">
        <v>42229</v>
      </c>
      <c r="J97" t="s">
        <v>204</v>
      </c>
      <c r="K97" t="s">
        <v>210</v>
      </c>
      <c r="L97" t="s">
        <v>214</v>
      </c>
      <c r="M97">
        <v>25</v>
      </c>
      <c r="N97">
        <v>4.7</v>
      </c>
      <c r="O97" t="s">
        <v>218</v>
      </c>
      <c r="P97" s="5">
        <f ca="1">YEAR(TODAY())-YEAR(Tabela1[[#This Row],[Data zatrudnienia]])</f>
        <v>10</v>
      </c>
      <c r="Q97" s="6">
        <f ca="1">IF(Tabela1[[#This Row],[Status zatrudnienia]]="Aktywny",Tabela1[[#This Row],[Liczba lat pracy]],"")</f>
        <v>10</v>
      </c>
      <c r="R97" s="6" t="str">
        <f>Tabela1[[#This Row],[Imię]]&amp;" "&amp;Tabela1[[#This Row],[Nazwisko]]</f>
        <v>Julianna Wudarczyk</v>
      </c>
      <c r="S97" s="5">
        <f>YEAR(Tabela1[[#This Row],[Data zatrudnienia]])</f>
        <v>2015</v>
      </c>
    </row>
    <row r="98" spans="1:19" x14ac:dyDescent="0.3">
      <c r="A98">
        <v>57451</v>
      </c>
      <c r="B98" t="s">
        <v>72</v>
      </c>
      <c r="C98" t="s">
        <v>156</v>
      </c>
      <c r="D98">
        <v>65</v>
      </c>
      <c r="E98" t="s">
        <v>187</v>
      </c>
      <c r="F98" t="s">
        <v>193</v>
      </c>
      <c r="G98" t="s">
        <v>199</v>
      </c>
      <c r="H98">
        <v>16749.759999999998</v>
      </c>
      <c r="I98" s="2">
        <v>44512</v>
      </c>
      <c r="J98" t="s">
        <v>205</v>
      </c>
      <c r="K98" t="s">
        <v>212</v>
      </c>
      <c r="L98" t="s">
        <v>216</v>
      </c>
      <c r="M98">
        <v>20</v>
      </c>
      <c r="N98">
        <v>4.8</v>
      </c>
      <c r="O98" t="s">
        <v>218</v>
      </c>
      <c r="P98" s="5">
        <f ca="1">YEAR(TODAY())-YEAR(Tabela1[[#This Row],[Data zatrudnienia]])</f>
        <v>4</v>
      </c>
      <c r="Q98" s="6">
        <f ca="1">IF(Tabela1[[#This Row],[Status zatrudnienia]]="Aktywny",Tabela1[[#This Row],[Liczba lat pracy]],"")</f>
        <v>4</v>
      </c>
      <c r="R98" s="6" t="str">
        <f>Tabela1[[#This Row],[Imię]]&amp;" "&amp;Tabela1[[#This Row],[Nazwisko]]</f>
        <v>Dariusz Zaguła</v>
      </c>
      <c r="S98" s="5">
        <f>YEAR(Tabela1[[#This Row],[Data zatrudnienia]])</f>
        <v>2021</v>
      </c>
    </row>
    <row r="99" spans="1:19" x14ac:dyDescent="0.3">
      <c r="A99">
        <v>85528</v>
      </c>
      <c r="B99" t="s">
        <v>46</v>
      </c>
      <c r="C99" t="s">
        <v>121</v>
      </c>
      <c r="D99">
        <v>58</v>
      </c>
      <c r="E99" t="s">
        <v>187</v>
      </c>
      <c r="F99" t="s">
        <v>193</v>
      </c>
      <c r="G99" t="s">
        <v>200</v>
      </c>
      <c r="H99">
        <v>22971.34</v>
      </c>
      <c r="I99" s="2">
        <v>44120</v>
      </c>
      <c r="J99" t="s">
        <v>204</v>
      </c>
      <c r="K99" t="s">
        <v>210</v>
      </c>
      <c r="L99" t="s">
        <v>215</v>
      </c>
      <c r="M99">
        <v>11</v>
      </c>
      <c r="N99">
        <v>4.3</v>
      </c>
      <c r="O99" t="s">
        <v>218</v>
      </c>
      <c r="P99" s="5">
        <f ca="1">YEAR(TODAY())-YEAR(Tabela1[[#This Row],[Data zatrudnienia]])</f>
        <v>5</v>
      </c>
      <c r="Q99" s="6">
        <f ca="1">IF(Tabela1[[#This Row],[Status zatrudnienia]]="Aktywny",Tabela1[[#This Row],[Liczba lat pracy]],"")</f>
        <v>5</v>
      </c>
      <c r="R99" s="6" t="str">
        <f>Tabela1[[#This Row],[Imię]]&amp;" "&amp;Tabela1[[#This Row],[Nazwisko]]</f>
        <v>Grzegorz Ziemkiewicz</v>
      </c>
      <c r="S99" s="5">
        <f>YEAR(Tabela1[[#This Row],[Data zatrudnienia]])</f>
        <v>2020</v>
      </c>
    </row>
    <row r="100" spans="1:19" x14ac:dyDescent="0.3">
      <c r="A100">
        <v>48095</v>
      </c>
      <c r="B100" t="s">
        <v>34</v>
      </c>
      <c r="C100" t="s">
        <v>109</v>
      </c>
      <c r="D100">
        <v>48</v>
      </c>
      <c r="E100" t="s">
        <v>188</v>
      </c>
      <c r="F100" t="s">
        <v>190</v>
      </c>
      <c r="G100" t="s">
        <v>199</v>
      </c>
      <c r="H100">
        <v>5540.53</v>
      </c>
      <c r="I100" s="2">
        <v>44538</v>
      </c>
      <c r="J100" t="s">
        <v>205</v>
      </c>
      <c r="K100" t="s">
        <v>209</v>
      </c>
      <c r="L100" t="s">
        <v>215</v>
      </c>
      <c r="M100">
        <v>9</v>
      </c>
      <c r="N100">
        <v>3.8</v>
      </c>
      <c r="O100" t="s">
        <v>219</v>
      </c>
      <c r="P100" s="5">
        <f ca="1">YEAR(TODAY())-YEAR(Tabela1[[#This Row],[Data zatrudnienia]])</f>
        <v>4</v>
      </c>
      <c r="Q100" s="6" t="str">
        <f>IF(Tabela1[[#This Row],[Status zatrudnienia]]="Aktywny",Tabela1[[#This Row],[Liczba lat pracy]],"")</f>
        <v/>
      </c>
      <c r="R100" s="6" t="str">
        <f>Tabela1[[#This Row],[Imię]]&amp;" "&amp;Tabela1[[#This Row],[Nazwisko]]</f>
        <v>Anna Maria Zontek</v>
      </c>
      <c r="S100" s="5">
        <f>YEAR(Tabela1[[#This Row],[Data zatrudnienia]])</f>
        <v>2021</v>
      </c>
    </row>
    <row r="101" spans="1:19" x14ac:dyDescent="0.3">
      <c r="A101">
        <v>54366</v>
      </c>
      <c r="B101" t="s">
        <v>41</v>
      </c>
      <c r="C101" t="s">
        <v>116</v>
      </c>
      <c r="D101">
        <v>37</v>
      </c>
      <c r="E101" t="s">
        <v>188</v>
      </c>
      <c r="F101" t="s">
        <v>192</v>
      </c>
      <c r="G101" t="s">
        <v>197</v>
      </c>
      <c r="H101">
        <v>9368.33</v>
      </c>
      <c r="I101" s="2">
        <v>45480</v>
      </c>
      <c r="J101" t="s">
        <v>204</v>
      </c>
      <c r="K101" t="s">
        <v>213</v>
      </c>
      <c r="L101" t="s">
        <v>215</v>
      </c>
      <c r="M101">
        <v>14</v>
      </c>
      <c r="N101">
        <v>4.4000000000000004</v>
      </c>
      <c r="O101" t="s">
        <v>218</v>
      </c>
      <c r="P101" s="5">
        <f ca="1">YEAR(TODAY())-YEAR(Tabela1[[#This Row],[Data zatrudnienia]])</f>
        <v>1</v>
      </c>
      <c r="Q101" s="6">
        <f ca="1">IF(Tabela1[[#This Row],[Status zatrudnienia]]="Aktywny",Tabela1[[#This Row],[Liczba lat pracy]],"")</f>
        <v>1</v>
      </c>
      <c r="R101" s="6" t="str">
        <f>Tabela1[[#This Row],[Imię]]&amp;" "&amp;Tabela1[[#This Row],[Nazwisko]]</f>
        <v>Malwina Żywica</v>
      </c>
      <c r="S101" s="5">
        <f>YEAR(Tabela1[[#This Row],[Data zatrudnienia]])</f>
        <v>2024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3DBA-6B27-4756-8F28-5AD74AAD5456}">
  <dimension ref="A1:B7"/>
  <sheetViews>
    <sheetView workbookViewId="0">
      <selection activeCell="A2" sqref="A2"/>
    </sheetView>
  </sheetViews>
  <sheetFormatPr defaultRowHeight="14.4" x14ac:dyDescent="0.3"/>
  <cols>
    <col min="2" max="2" width="13.21875" bestFit="1" customWidth="1"/>
  </cols>
  <sheetData>
    <row r="1" spans="1:2" x14ac:dyDescent="0.3">
      <c r="A1" s="1" t="s">
        <v>2</v>
      </c>
      <c r="B1" s="1" t="s">
        <v>220</v>
      </c>
    </row>
    <row r="2" spans="1:2" x14ac:dyDescent="0.3">
      <c r="A2">
        <v>0</v>
      </c>
      <c r="B2" t="s">
        <v>221</v>
      </c>
    </row>
    <row r="3" spans="1:2" x14ac:dyDescent="0.3">
      <c r="A3">
        <v>25</v>
      </c>
      <c r="B3" t="s">
        <v>222</v>
      </c>
    </row>
    <row r="4" spans="1:2" x14ac:dyDescent="0.3">
      <c r="A4">
        <v>35</v>
      </c>
      <c r="B4" t="s">
        <v>223</v>
      </c>
    </row>
    <row r="5" spans="1:2" x14ac:dyDescent="0.3">
      <c r="A5">
        <v>45</v>
      </c>
      <c r="B5" t="s">
        <v>224</v>
      </c>
    </row>
    <row r="6" spans="1:2" x14ac:dyDescent="0.3">
      <c r="A6">
        <v>55</v>
      </c>
      <c r="B6" t="s">
        <v>225</v>
      </c>
    </row>
    <row r="7" spans="1:2" x14ac:dyDescent="0.3">
      <c r="A7">
        <v>66</v>
      </c>
      <c r="B7" t="s">
        <v>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3DA4-4543-45D1-BAC9-D7B98BC694BE}">
  <dimension ref="A2:B10"/>
  <sheetViews>
    <sheetView showGridLines="0" workbookViewId="0">
      <selection activeCell="B5" sqref="B5"/>
    </sheetView>
  </sheetViews>
  <sheetFormatPr defaultRowHeight="14.4" x14ac:dyDescent="0.3"/>
  <cols>
    <col min="1" max="1" width="15.77734375" bestFit="1" customWidth="1"/>
    <col min="2" max="2" width="28.33203125" bestFit="1" customWidth="1"/>
  </cols>
  <sheetData>
    <row r="2" spans="1:2" x14ac:dyDescent="0.3">
      <c r="A2" s="7" t="s">
        <v>4</v>
      </c>
      <c r="B2" t="s">
        <v>231</v>
      </c>
    </row>
    <row r="3" spans="1:2" x14ac:dyDescent="0.3">
      <c r="A3" t="s">
        <v>192</v>
      </c>
      <c r="B3" s="6">
        <v>16938.600833333334</v>
      </c>
    </row>
    <row r="4" spans="1:2" x14ac:dyDescent="0.3">
      <c r="A4" t="s">
        <v>195</v>
      </c>
      <c r="B4" s="6">
        <v>13894.952500000001</v>
      </c>
    </row>
    <row r="5" spans="1:2" x14ac:dyDescent="0.3">
      <c r="A5" t="s">
        <v>190</v>
      </c>
      <c r="B5" s="6">
        <v>13483.289090909087</v>
      </c>
    </row>
    <row r="6" spans="1:2" x14ac:dyDescent="0.3">
      <c r="A6" t="s">
        <v>191</v>
      </c>
      <c r="B6" s="6">
        <v>17476.347000000002</v>
      </c>
    </row>
    <row r="7" spans="1:2" x14ac:dyDescent="0.3">
      <c r="A7" t="s">
        <v>194</v>
      </c>
      <c r="B7" s="6">
        <v>14266.534166666666</v>
      </c>
    </row>
    <row r="8" spans="1:2" x14ac:dyDescent="0.3">
      <c r="A8" t="s">
        <v>193</v>
      </c>
      <c r="B8" s="6">
        <v>15064.082380952383</v>
      </c>
    </row>
    <row r="9" spans="1:2" x14ac:dyDescent="0.3">
      <c r="A9" t="s">
        <v>189</v>
      </c>
      <c r="B9" s="6">
        <v>16084.23111111111</v>
      </c>
    </row>
    <row r="10" spans="1:2" x14ac:dyDescent="0.3">
      <c r="A10" t="s">
        <v>232</v>
      </c>
      <c r="B10" s="6">
        <v>15257.224000000009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625E-7ED6-482A-BE68-8588E0B4483A}">
  <dimension ref="A2:B14"/>
  <sheetViews>
    <sheetView showGridLines="0" workbookViewId="0">
      <selection activeCell="L17" sqref="L17"/>
    </sheetView>
  </sheetViews>
  <sheetFormatPr defaultRowHeight="14.4" x14ac:dyDescent="0.3"/>
  <cols>
    <col min="1" max="1" width="17.44140625" bestFit="1" customWidth="1"/>
    <col min="2" max="2" width="22.21875" bestFit="1" customWidth="1"/>
  </cols>
  <sheetData>
    <row r="2" spans="1:2" x14ac:dyDescent="0.3">
      <c r="A2" s="7" t="s">
        <v>233</v>
      </c>
      <c r="B2" t="s">
        <v>234</v>
      </c>
    </row>
    <row r="3" spans="1:2" x14ac:dyDescent="0.3">
      <c r="A3" s="5">
        <v>2015</v>
      </c>
      <c r="B3" s="5">
        <v>6</v>
      </c>
    </row>
    <row r="4" spans="1:2" x14ac:dyDescent="0.3">
      <c r="A4" s="5">
        <v>2016</v>
      </c>
      <c r="B4" s="5">
        <v>15</v>
      </c>
    </row>
    <row r="5" spans="1:2" x14ac:dyDescent="0.3">
      <c r="A5" s="5">
        <v>2017</v>
      </c>
      <c r="B5" s="5">
        <v>10</v>
      </c>
    </row>
    <row r="6" spans="1:2" x14ac:dyDescent="0.3">
      <c r="A6" s="5">
        <v>2018</v>
      </c>
      <c r="B6" s="5">
        <v>10</v>
      </c>
    </row>
    <row r="7" spans="1:2" x14ac:dyDescent="0.3">
      <c r="A7" s="5">
        <v>2019</v>
      </c>
      <c r="B7" s="5">
        <v>4</v>
      </c>
    </row>
    <row r="8" spans="1:2" x14ac:dyDescent="0.3">
      <c r="A8" s="5">
        <v>2020</v>
      </c>
      <c r="B8" s="5">
        <v>16</v>
      </c>
    </row>
    <row r="9" spans="1:2" x14ac:dyDescent="0.3">
      <c r="A9" s="5">
        <v>2021</v>
      </c>
      <c r="B9" s="5">
        <v>12</v>
      </c>
    </row>
    <row r="10" spans="1:2" x14ac:dyDescent="0.3">
      <c r="A10" s="5">
        <v>2022</v>
      </c>
      <c r="B10" s="5">
        <v>11</v>
      </c>
    </row>
    <row r="11" spans="1:2" x14ac:dyDescent="0.3">
      <c r="A11" s="5">
        <v>2023</v>
      </c>
      <c r="B11" s="5">
        <v>8</v>
      </c>
    </row>
    <row r="12" spans="1:2" x14ac:dyDescent="0.3">
      <c r="A12" s="5">
        <v>2024</v>
      </c>
      <c r="B12" s="5">
        <v>7</v>
      </c>
    </row>
    <row r="13" spans="1:2" x14ac:dyDescent="0.3">
      <c r="A13" s="5">
        <v>2025</v>
      </c>
      <c r="B13" s="5">
        <v>1</v>
      </c>
    </row>
    <row r="14" spans="1:2" x14ac:dyDescent="0.3">
      <c r="A14" s="5" t="s">
        <v>232</v>
      </c>
      <c r="B14" s="5">
        <v>100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3C53-6601-4497-A00A-349BE6562604}">
  <dimension ref="A1:L42"/>
  <sheetViews>
    <sheetView topLeftCell="A30" workbookViewId="0">
      <selection activeCell="A42" sqref="A42"/>
    </sheetView>
  </sheetViews>
  <sheetFormatPr defaultRowHeight="14.4" x14ac:dyDescent="0.3"/>
  <sheetData>
    <row r="1" spans="1:12" ht="31.2" x14ac:dyDescent="0.6">
      <c r="A1" s="8" t="s">
        <v>235</v>
      </c>
    </row>
    <row r="2" spans="1:12" x14ac:dyDescent="0.3">
      <c r="A2" t="s">
        <v>236</v>
      </c>
    </row>
    <row r="5" spans="1:12" ht="18" x14ac:dyDescent="0.35">
      <c r="A5" s="9" t="s">
        <v>237</v>
      </c>
    </row>
    <row r="6" spans="1:12" x14ac:dyDescent="0.3">
      <c r="A6" t="e" cm="1" vm="1">
        <f t="array" aca="1" ref="A6" ca="1">_xlfn._xlws.PY(0,1,Tabela1[[#Headers],[#Data]])</f>
        <v>#VALUE!</v>
      </c>
    </row>
    <row r="8" spans="1:12" ht="15.6" x14ac:dyDescent="0.3">
      <c r="A8" s="10" t="s">
        <v>238</v>
      </c>
    </row>
    <row r="9" spans="1:12" x14ac:dyDescent="0.3">
      <c r="A9" t="str" cm="1">
        <f t="array" aca="1" ref="A9:L20" ca="1">IFERROR(_FV(A6,"arrayPreview"),_xlfn._DF_Python_str(A6))</f>
        <v/>
      </c>
      <c r="B9" t="str">
        <f ca="1"/>
        <v>ID</v>
      </c>
      <c r="C9" t="str">
        <f ca="1"/>
        <v>Imię</v>
      </c>
      <c r="D9" t="str">
        <f ca="1"/>
        <v>Nazwisko</v>
      </c>
      <c r="E9" t="str">
        <f ca="1"/>
        <v>Wiek</v>
      </c>
      <c r="F9" t="str">
        <f ca="1"/>
        <v>Płeć</v>
      </c>
      <c r="G9" t="str">
        <f ca="1"/>
        <v>...</v>
      </c>
      <c r="H9" t="str">
        <f ca="1"/>
        <v>Status zatrudnienia</v>
      </c>
      <c r="I9" t="str">
        <f ca="1"/>
        <v>Liczba lat pracy</v>
      </c>
      <c r="J9" t="str">
        <f ca="1"/>
        <v>Lata pracy (aktywni)</v>
      </c>
      <c r="K9" t="str">
        <f ca="1"/>
        <v>Imię i nazwisko</v>
      </c>
      <c r="L9" t="str">
        <f ca="1"/>
        <v>Rok zatrudnienia</v>
      </c>
    </row>
    <row r="10" spans="1:12" x14ac:dyDescent="0.3">
      <c r="A10">
        <f ca="1"/>
        <v>0</v>
      </c>
      <c r="B10">
        <f ca="1"/>
        <v>10119</v>
      </c>
      <c r="C10" t="str">
        <f ca="1"/>
        <v>Kalina</v>
      </c>
      <c r="D10" t="str">
        <f ca="1"/>
        <v>Becker</v>
      </c>
      <c r="E10">
        <f ca="1"/>
        <v>30</v>
      </c>
      <c r="F10" t="str">
        <f ca="1"/>
        <v>K</v>
      </c>
      <c r="G10" t="str">
        <f ca="1"/>
        <v>...</v>
      </c>
      <c r="H10" t="str">
        <f ca="1"/>
        <v>Aktywny</v>
      </c>
      <c r="I10">
        <f ca="1"/>
        <v>5</v>
      </c>
      <c r="J10">
        <f ca="1"/>
        <v>5</v>
      </c>
      <c r="K10" t="str">
        <f ca="1"/>
        <v>Kalina Becker</v>
      </c>
      <c r="L10">
        <f ca="1"/>
        <v>2020</v>
      </c>
    </row>
    <row r="11" spans="1:12" x14ac:dyDescent="0.3">
      <c r="A11">
        <f ca="1"/>
        <v>1</v>
      </c>
      <c r="B11">
        <f ca="1"/>
        <v>32041</v>
      </c>
      <c r="C11" t="str">
        <f ca="1"/>
        <v>Anna Maria</v>
      </c>
      <c r="D11" t="str">
        <f ca="1"/>
        <v>Boguś</v>
      </c>
      <c r="E11">
        <f ca="1"/>
        <v>38</v>
      </c>
      <c r="F11" t="str">
        <f ca="1"/>
        <v>K</v>
      </c>
      <c r="G11" t="str">
        <f ca="1"/>
        <v>...</v>
      </c>
      <c r="H11" t="str">
        <f ca="1"/>
        <v>Zwolniony</v>
      </c>
      <c r="I11">
        <f ca="1"/>
        <v>2</v>
      </c>
      <c r="J11" t="str">
        <f ca="1"/>
        <v/>
      </c>
      <c r="K11" t="str">
        <f ca="1"/>
        <v>Anna Maria Boguś</v>
      </c>
      <c r="L11">
        <f ca="1"/>
        <v>2023</v>
      </c>
    </row>
    <row r="12" spans="1:12" x14ac:dyDescent="0.3">
      <c r="A12">
        <f ca="1"/>
        <v>2</v>
      </c>
      <c r="B12">
        <f ca="1"/>
        <v>44575</v>
      </c>
      <c r="C12" t="str">
        <f ca="1"/>
        <v>Ida</v>
      </c>
      <c r="D12" t="str">
        <f ca="1"/>
        <v>Broniarek</v>
      </c>
      <c r="E12">
        <f ca="1"/>
        <v>60</v>
      </c>
      <c r="F12" t="str">
        <f ca="1"/>
        <v>K</v>
      </c>
      <c r="G12" t="str">
        <f ca="1"/>
        <v>...</v>
      </c>
      <c r="H12" t="str">
        <f ca="1"/>
        <v>Aktywny</v>
      </c>
      <c r="I12">
        <f ca="1"/>
        <v>8</v>
      </c>
      <c r="J12">
        <f ca="1"/>
        <v>8</v>
      </c>
      <c r="K12" t="str">
        <f ca="1"/>
        <v>Ida Broniarek</v>
      </c>
      <c r="L12">
        <f ca="1"/>
        <v>2017</v>
      </c>
    </row>
    <row r="13" spans="1:12" x14ac:dyDescent="0.3">
      <c r="A13">
        <f ca="1"/>
        <v>3</v>
      </c>
      <c r="B13">
        <f ca="1"/>
        <v>71689</v>
      </c>
      <c r="C13" t="str">
        <f ca="1"/>
        <v>Roksana</v>
      </c>
      <c r="D13" t="str">
        <f ca="1"/>
        <v>Bródka</v>
      </c>
      <c r="E13">
        <f ca="1"/>
        <v>64</v>
      </c>
      <c r="F13" t="str">
        <f ca="1"/>
        <v>K</v>
      </c>
      <c r="G13" t="str">
        <f ca="1"/>
        <v>...</v>
      </c>
      <c r="H13" t="str">
        <f ca="1"/>
        <v>Aktywny</v>
      </c>
      <c r="I13">
        <f ca="1"/>
        <v>6</v>
      </c>
      <c r="J13">
        <f ca="1"/>
        <v>6</v>
      </c>
      <c r="K13" t="str">
        <f ca="1"/>
        <v>Roksana Bródka</v>
      </c>
      <c r="L13">
        <f ca="1"/>
        <v>2019</v>
      </c>
    </row>
    <row r="14" spans="1:12" x14ac:dyDescent="0.3">
      <c r="A14">
        <f ca="1"/>
        <v>4</v>
      </c>
      <c r="B14">
        <f ca="1"/>
        <v>14129</v>
      </c>
      <c r="C14" t="str">
        <f ca="1"/>
        <v>Liwia</v>
      </c>
      <c r="D14" t="str">
        <f ca="1"/>
        <v>Bytner</v>
      </c>
      <c r="E14">
        <f ca="1"/>
        <v>41</v>
      </c>
      <c r="F14" t="str">
        <f ca="1"/>
        <v>K</v>
      </c>
      <c r="G14" t="str">
        <f ca="1"/>
        <v>...</v>
      </c>
      <c r="H14" t="str">
        <f ca="1"/>
        <v>Zwolniony</v>
      </c>
      <c r="I14">
        <f ca="1"/>
        <v>6</v>
      </c>
      <c r="J14" t="str">
        <f ca="1"/>
        <v/>
      </c>
      <c r="K14" t="str">
        <f ca="1"/>
        <v>Liwia Bytner</v>
      </c>
      <c r="L14">
        <f ca="1"/>
        <v>2019</v>
      </c>
    </row>
    <row r="15" spans="1:12" x14ac:dyDescent="0.3">
      <c r="A15" t="str">
        <f ca="1"/>
        <v>...</v>
      </c>
      <c r="B15" t="str">
        <f ca="1"/>
        <v>...</v>
      </c>
      <c r="C15" t="str">
        <f ca="1"/>
        <v>...</v>
      </c>
      <c r="D15" t="str">
        <f ca="1"/>
        <v>...</v>
      </c>
      <c r="E15" t="str">
        <f ca="1"/>
        <v>...</v>
      </c>
      <c r="F15" t="str">
        <f ca="1"/>
        <v>...</v>
      </c>
      <c r="G15" t="str">
        <f ca="1"/>
        <v>...</v>
      </c>
      <c r="H15" t="str">
        <f ca="1"/>
        <v>...</v>
      </c>
      <c r="I15" t="str">
        <f ca="1"/>
        <v>...</v>
      </c>
      <c r="J15" t="str">
        <f ca="1"/>
        <v>...</v>
      </c>
      <c r="K15" t="str">
        <f ca="1"/>
        <v>...</v>
      </c>
      <c r="L15" t="str">
        <f ca="1"/>
        <v>...</v>
      </c>
    </row>
    <row r="16" spans="1:12" x14ac:dyDescent="0.3">
      <c r="A16">
        <f ca="1"/>
        <v>95</v>
      </c>
      <c r="B16">
        <f ca="1"/>
        <v>35547</v>
      </c>
      <c r="C16" t="str">
        <f ca="1"/>
        <v>Julianna</v>
      </c>
      <c r="D16" t="str">
        <f ca="1"/>
        <v>Wudarczyk</v>
      </c>
      <c r="E16">
        <f ca="1"/>
        <v>34</v>
      </c>
      <c r="F16" t="str">
        <f ca="1"/>
        <v>K</v>
      </c>
      <c r="G16" t="str">
        <f ca="1"/>
        <v>...</v>
      </c>
      <c r="H16" t="str">
        <f ca="1"/>
        <v>Aktywny</v>
      </c>
      <c r="I16">
        <f ca="1"/>
        <v>10</v>
      </c>
      <c r="J16">
        <f ca="1"/>
        <v>10</v>
      </c>
      <c r="K16" t="str">
        <f ca="1"/>
        <v>Julianna Wudarczyk</v>
      </c>
      <c r="L16">
        <f ca="1"/>
        <v>2015</v>
      </c>
    </row>
    <row r="17" spans="1:12" x14ac:dyDescent="0.3">
      <c r="A17">
        <f ca="1"/>
        <v>96</v>
      </c>
      <c r="B17">
        <f ca="1"/>
        <v>57451</v>
      </c>
      <c r="C17" t="str">
        <f ca="1"/>
        <v>Dariusz</v>
      </c>
      <c r="D17" t="str">
        <f ca="1"/>
        <v>Zaguła</v>
      </c>
      <c r="E17">
        <f ca="1"/>
        <v>65</v>
      </c>
      <c r="F17" t="str">
        <f ca="1"/>
        <v>M</v>
      </c>
      <c r="G17" t="str">
        <f ca="1"/>
        <v>...</v>
      </c>
      <c r="H17" t="str">
        <f ca="1"/>
        <v>Aktywny</v>
      </c>
      <c r="I17">
        <f ca="1"/>
        <v>4</v>
      </c>
      <c r="J17">
        <f ca="1"/>
        <v>4</v>
      </c>
      <c r="K17" t="str">
        <f ca="1"/>
        <v>Dariusz Zaguła</v>
      </c>
      <c r="L17">
        <f ca="1"/>
        <v>2021</v>
      </c>
    </row>
    <row r="18" spans="1:12" x14ac:dyDescent="0.3">
      <c r="A18">
        <f ca="1"/>
        <v>97</v>
      </c>
      <c r="B18">
        <f ca="1"/>
        <v>85528</v>
      </c>
      <c r="C18" t="str">
        <f ca="1"/>
        <v>Grzegorz</v>
      </c>
      <c r="D18" t="str">
        <f ca="1"/>
        <v>Ziemkiewicz</v>
      </c>
      <c r="E18">
        <f ca="1"/>
        <v>58</v>
      </c>
      <c r="F18" t="str">
        <f ca="1"/>
        <v>M</v>
      </c>
      <c r="G18" t="str">
        <f ca="1"/>
        <v>...</v>
      </c>
      <c r="H18" t="str">
        <f ca="1"/>
        <v>Aktywny</v>
      </c>
      <c r="I18">
        <f ca="1"/>
        <v>5</v>
      </c>
      <c r="J18">
        <f ca="1"/>
        <v>5</v>
      </c>
      <c r="K18" t="str">
        <f ca="1"/>
        <v>Grzegorz Ziemkiewicz</v>
      </c>
      <c r="L18">
        <f ca="1"/>
        <v>2020</v>
      </c>
    </row>
    <row r="19" spans="1:12" x14ac:dyDescent="0.3">
      <c r="A19">
        <f ca="1"/>
        <v>98</v>
      </c>
      <c r="B19">
        <f ca="1"/>
        <v>48095</v>
      </c>
      <c r="C19" t="str">
        <f ca="1"/>
        <v>Anna Maria</v>
      </c>
      <c r="D19" t="str">
        <f ca="1"/>
        <v>Zontek</v>
      </c>
      <c r="E19">
        <f ca="1"/>
        <v>48</v>
      </c>
      <c r="F19" t="str">
        <f ca="1"/>
        <v>K</v>
      </c>
      <c r="G19" t="str">
        <f ca="1"/>
        <v>...</v>
      </c>
      <c r="H19" t="str">
        <f ca="1"/>
        <v>Zwolniony</v>
      </c>
      <c r="I19">
        <f ca="1"/>
        <v>4</v>
      </c>
      <c r="J19" t="str">
        <f ca="1"/>
        <v/>
      </c>
      <c r="K19" t="str">
        <f ca="1"/>
        <v>Anna Maria Zontek</v>
      </c>
      <c r="L19">
        <f ca="1"/>
        <v>2021</v>
      </c>
    </row>
    <row r="20" spans="1:12" x14ac:dyDescent="0.3">
      <c r="A20">
        <f ca="1"/>
        <v>99</v>
      </c>
      <c r="B20">
        <f ca="1"/>
        <v>54366</v>
      </c>
      <c r="C20" t="str">
        <f ca="1"/>
        <v>Malwina</v>
      </c>
      <c r="D20" t="str">
        <f ca="1"/>
        <v>Żywica</v>
      </c>
      <c r="E20">
        <f ca="1"/>
        <v>37</v>
      </c>
      <c r="F20" t="str">
        <f ca="1"/>
        <v>K</v>
      </c>
      <c r="G20" t="str">
        <f ca="1"/>
        <v>...</v>
      </c>
      <c r="H20" t="str">
        <f ca="1"/>
        <v>Aktywny</v>
      </c>
      <c r="I20">
        <f ca="1"/>
        <v>1</v>
      </c>
      <c r="J20">
        <f ca="1"/>
        <v>1</v>
      </c>
      <c r="K20" t="str">
        <f ca="1"/>
        <v>Malwina Żywica</v>
      </c>
      <c r="L20">
        <f ca="1"/>
        <v>2024</v>
      </c>
    </row>
    <row r="23" spans="1:12" ht="18" x14ac:dyDescent="0.35">
      <c r="A23" s="9" t="s">
        <v>237</v>
      </c>
    </row>
    <row r="24" spans="1:12" x14ac:dyDescent="0.3">
      <c r="A24" t="e" cm="1" vm="1">
        <f t="array" aca="1" ref="A24" ca="1">_xlfn._xlws.PY(0,1,Tabela1[[#Headers],[#Data]])</f>
        <v>#VALUE!</v>
      </c>
    </row>
    <row r="26" spans="1:12" ht="15.6" x14ac:dyDescent="0.3">
      <c r="A26" s="10" t="s">
        <v>238</v>
      </c>
    </row>
    <row r="27" spans="1:12" x14ac:dyDescent="0.3">
      <c r="A27" t="str" cm="1">
        <f t="array" aca="1" ref="A27:L38" ca="1">IFERROR(_FV(A6,"arrayPreview"),_xlfn._DF_Python_str(A6))</f>
        <v/>
      </c>
      <c r="B27" t="str">
        <f ca="1"/>
        <v>ID</v>
      </c>
      <c r="C27" t="str">
        <f ca="1"/>
        <v>Imię</v>
      </c>
      <c r="D27" t="str">
        <f ca="1"/>
        <v>Nazwisko</v>
      </c>
      <c r="E27" t="str">
        <f ca="1"/>
        <v>Wiek</v>
      </c>
      <c r="F27" t="str">
        <f ca="1"/>
        <v>Płeć</v>
      </c>
      <c r="G27" t="str">
        <f ca="1"/>
        <v>...</v>
      </c>
      <c r="H27" t="str">
        <f ca="1"/>
        <v>Status zatrudnienia</v>
      </c>
      <c r="I27" t="str">
        <f ca="1"/>
        <v>Liczba lat pracy</v>
      </c>
      <c r="J27" t="str">
        <f ca="1"/>
        <v>Lata pracy (aktywni)</v>
      </c>
      <c r="K27" t="str">
        <f ca="1"/>
        <v>Imię i nazwisko</v>
      </c>
      <c r="L27" t="str">
        <f ca="1"/>
        <v>Rok zatrudnienia</v>
      </c>
    </row>
    <row r="28" spans="1:12" x14ac:dyDescent="0.3">
      <c r="A28">
        <f ca="1"/>
        <v>0</v>
      </c>
      <c r="B28">
        <f ca="1"/>
        <v>10119</v>
      </c>
      <c r="C28" t="str">
        <f ca="1"/>
        <v>Kalina</v>
      </c>
      <c r="D28" t="str">
        <f ca="1"/>
        <v>Becker</v>
      </c>
      <c r="E28">
        <f ca="1"/>
        <v>30</v>
      </c>
      <c r="F28" t="str">
        <f ca="1"/>
        <v>K</v>
      </c>
      <c r="G28" t="str">
        <f ca="1"/>
        <v>...</v>
      </c>
      <c r="H28" t="str">
        <f ca="1"/>
        <v>Aktywny</v>
      </c>
      <c r="I28">
        <f ca="1"/>
        <v>5</v>
      </c>
      <c r="J28">
        <f ca="1"/>
        <v>5</v>
      </c>
      <c r="K28" t="str">
        <f ca="1"/>
        <v>Kalina Becker</v>
      </c>
      <c r="L28">
        <f ca="1"/>
        <v>2020</v>
      </c>
    </row>
    <row r="29" spans="1:12" x14ac:dyDescent="0.3">
      <c r="A29">
        <f ca="1"/>
        <v>1</v>
      </c>
      <c r="B29">
        <f ca="1"/>
        <v>32041</v>
      </c>
      <c r="C29" t="str">
        <f ca="1"/>
        <v>Anna Maria</v>
      </c>
      <c r="D29" t="str">
        <f ca="1"/>
        <v>Boguś</v>
      </c>
      <c r="E29">
        <f ca="1"/>
        <v>38</v>
      </c>
      <c r="F29" t="str">
        <f ca="1"/>
        <v>K</v>
      </c>
      <c r="G29" t="str">
        <f ca="1"/>
        <v>...</v>
      </c>
      <c r="H29" t="str">
        <f ca="1"/>
        <v>Zwolniony</v>
      </c>
      <c r="I29">
        <f ca="1"/>
        <v>2</v>
      </c>
      <c r="J29" t="str">
        <f ca="1"/>
        <v/>
      </c>
      <c r="K29" t="str">
        <f ca="1"/>
        <v>Anna Maria Boguś</v>
      </c>
      <c r="L29">
        <f ca="1"/>
        <v>2023</v>
      </c>
    </row>
    <row r="30" spans="1:12" x14ac:dyDescent="0.3">
      <c r="A30">
        <f ca="1"/>
        <v>2</v>
      </c>
      <c r="B30">
        <f ca="1"/>
        <v>44575</v>
      </c>
      <c r="C30" t="str">
        <f ca="1"/>
        <v>Ida</v>
      </c>
      <c r="D30" t="str">
        <f ca="1"/>
        <v>Broniarek</v>
      </c>
      <c r="E30">
        <f ca="1"/>
        <v>60</v>
      </c>
      <c r="F30" t="str">
        <f ca="1"/>
        <v>K</v>
      </c>
      <c r="G30" t="str">
        <f ca="1"/>
        <v>...</v>
      </c>
      <c r="H30" t="str">
        <f ca="1"/>
        <v>Aktywny</v>
      </c>
      <c r="I30">
        <f ca="1"/>
        <v>8</v>
      </c>
      <c r="J30">
        <f ca="1"/>
        <v>8</v>
      </c>
      <c r="K30" t="str">
        <f ca="1"/>
        <v>Ida Broniarek</v>
      </c>
      <c r="L30">
        <f ca="1"/>
        <v>2017</v>
      </c>
    </row>
    <row r="31" spans="1:12" x14ac:dyDescent="0.3">
      <c r="A31">
        <f ca="1"/>
        <v>3</v>
      </c>
      <c r="B31">
        <f ca="1"/>
        <v>71689</v>
      </c>
      <c r="C31" t="str">
        <f ca="1"/>
        <v>Roksana</v>
      </c>
      <c r="D31" t="str">
        <f ca="1"/>
        <v>Bródka</v>
      </c>
      <c r="E31">
        <f ca="1"/>
        <v>64</v>
      </c>
      <c r="F31" t="str">
        <f ca="1"/>
        <v>K</v>
      </c>
      <c r="G31" t="str">
        <f ca="1"/>
        <v>...</v>
      </c>
      <c r="H31" t="str">
        <f ca="1"/>
        <v>Aktywny</v>
      </c>
      <c r="I31">
        <f ca="1"/>
        <v>6</v>
      </c>
      <c r="J31">
        <f ca="1"/>
        <v>6</v>
      </c>
      <c r="K31" t="str">
        <f ca="1"/>
        <v>Roksana Bródka</v>
      </c>
      <c r="L31">
        <f ca="1"/>
        <v>2019</v>
      </c>
    </row>
    <row r="32" spans="1:12" x14ac:dyDescent="0.3">
      <c r="A32">
        <f ca="1"/>
        <v>4</v>
      </c>
      <c r="B32">
        <f ca="1"/>
        <v>14129</v>
      </c>
      <c r="C32" t="str">
        <f ca="1"/>
        <v>Liwia</v>
      </c>
      <c r="D32" t="str">
        <f ca="1"/>
        <v>Bytner</v>
      </c>
      <c r="E32">
        <f ca="1"/>
        <v>41</v>
      </c>
      <c r="F32" t="str">
        <f ca="1"/>
        <v>K</v>
      </c>
      <c r="G32" t="str">
        <f ca="1"/>
        <v>...</v>
      </c>
      <c r="H32" t="str">
        <f ca="1"/>
        <v>Zwolniony</v>
      </c>
      <c r="I32">
        <f ca="1"/>
        <v>6</v>
      </c>
      <c r="J32" t="str">
        <f ca="1"/>
        <v/>
      </c>
      <c r="K32" t="str">
        <f ca="1"/>
        <v>Liwia Bytner</v>
      </c>
      <c r="L32">
        <f ca="1"/>
        <v>2019</v>
      </c>
    </row>
    <row r="33" spans="1:12" x14ac:dyDescent="0.3">
      <c r="A33" t="str">
        <f ca="1"/>
        <v>...</v>
      </c>
      <c r="B33" t="str">
        <f ca="1"/>
        <v>...</v>
      </c>
      <c r="C33" t="str">
        <f ca="1"/>
        <v>...</v>
      </c>
      <c r="D33" t="str">
        <f ca="1"/>
        <v>...</v>
      </c>
      <c r="E33" t="str">
        <f ca="1"/>
        <v>...</v>
      </c>
      <c r="F33" t="str">
        <f ca="1"/>
        <v>...</v>
      </c>
      <c r="G33" t="str">
        <f ca="1"/>
        <v>...</v>
      </c>
      <c r="H33" t="str">
        <f ca="1"/>
        <v>...</v>
      </c>
      <c r="I33" t="str">
        <f ca="1"/>
        <v>...</v>
      </c>
      <c r="J33" t="str">
        <f ca="1"/>
        <v>...</v>
      </c>
      <c r="K33" t="str">
        <f ca="1"/>
        <v>...</v>
      </c>
      <c r="L33" t="str">
        <f ca="1"/>
        <v>...</v>
      </c>
    </row>
    <row r="34" spans="1:12" x14ac:dyDescent="0.3">
      <c r="A34">
        <f ca="1"/>
        <v>95</v>
      </c>
      <c r="B34">
        <f ca="1"/>
        <v>35547</v>
      </c>
      <c r="C34" t="str">
        <f ca="1"/>
        <v>Julianna</v>
      </c>
      <c r="D34" t="str">
        <f ca="1"/>
        <v>Wudarczyk</v>
      </c>
      <c r="E34">
        <f ca="1"/>
        <v>34</v>
      </c>
      <c r="F34" t="str">
        <f ca="1"/>
        <v>K</v>
      </c>
      <c r="G34" t="str">
        <f ca="1"/>
        <v>...</v>
      </c>
      <c r="H34" t="str">
        <f ca="1"/>
        <v>Aktywny</v>
      </c>
      <c r="I34">
        <f ca="1"/>
        <v>10</v>
      </c>
      <c r="J34">
        <f ca="1"/>
        <v>10</v>
      </c>
      <c r="K34" t="str">
        <f ca="1"/>
        <v>Julianna Wudarczyk</v>
      </c>
      <c r="L34">
        <f ca="1"/>
        <v>2015</v>
      </c>
    </row>
    <row r="35" spans="1:12" x14ac:dyDescent="0.3">
      <c r="A35">
        <f ca="1"/>
        <v>96</v>
      </c>
      <c r="B35">
        <f ca="1"/>
        <v>57451</v>
      </c>
      <c r="C35" t="str">
        <f ca="1"/>
        <v>Dariusz</v>
      </c>
      <c r="D35" t="str">
        <f ca="1"/>
        <v>Zaguła</v>
      </c>
      <c r="E35">
        <f ca="1"/>
        <v>65</v>
      </c>
      <c r="F35" t="str">
        <f ca="1"/>
        <v>M</v>
      </c>
      <c r="G35" t="str">
        <f ca="1"/>
        <v>...</v>
      </c>
      <c r="H35" t="str">
        <f ca="1"/>
        <v>Aktywny</v>
      </c>
      <c r="I35">
        <f ca="1"/>
        <v>4</v>
      </c>
      <c r="J35">
        <f ca="1"/>
        <v>4</v>
      </c>
      <c r="K35" t="str">
        <f ca="1"/>
        <v>Dariusz Zaguła</v>
      </c>
      <c r="L35">
        <f ca="1"/>
        <v>2021</v>
      </c>
    </row>
    <row r="36" spans="1:12" x14ac:dyDescent="0.3">
      <c r="A36">
        <f ca="1"/>
        <v>97</v>
      </c>
      <c r="B36">
        <f ca="1"/>
        <v>85528</v>
      </c>
      <c r="C36" t="str">
        <f ca="1"/>
        <v>Grzegorz</v>
      </c>
      <c r="D36" t="str">
        <f ca="1"/>
        <v>Ziemkiewicz</v>
      </c>
      <c r="E36">
        <f ca="1"/>
        <v>58</v>
      </c>
      <c r="F36" t="str">
        <f ca="1"/>
        <v>M</v>
      </c>
      <c r="G36" t="str">
        <f ca="1"/>
        <v>...</v>
      </c>
      <c r="H36" t="str">
        <f ca="1"/>
        <v>Aktywny</v>
      </c>
      <c r="I36">
        <f ca="1"/>
        <v>5</v>
      </c>
      <c r="J36">
        <f ca="1"/>
        <v>5</v>
      </c>
      <c r="K36" t="str">
        <f ca="1"/>
        <v>Grzegorz Ziemkiewicz</v>
      </c>
      <c r="L36">
        <f ca="1"/>
        <v>2020</v>
      </c>
    </row>
    <row r="37" spans="1:12" x14ac:dyDescent="0.3">
      <c r="A37">
        <f ca="1"/>
        <v>98</v>
      </c>
      <c r="B37">
        <f ca="1"/>
        <v>48095</v>
      </c>
      <c r="C37" t="str">
        <f ca="1"/>
        <v>Anna Maria</v>
      </c>
      <c r="D37" t="str">
        <f ca="1"/>
        <v>Zontek</v>
      </c>
      <c r="E37">
        <f ca="1"/>
        <v>48</v>
      </c>
      <c r="F37" t="str">
        <f ca="1"/>
        <v>K</v>
      </c>
      <c r="G37" t="str">
        <f ca="1"/>
        <v>...</v>
      </c>
      <c r="H37" t="str">
        <f ca="1"/>
        <v>Zwolniony</v>
      </c>
      <c r="I37">
        <f ca="1"/>
        <v>4</v>
      </c>
      <c r="J37" t="str">
        <f ca="1"/>
        <v/>
      </c>
      <c r="K37" t="str">
        <f ca="1"/>
        <v>Anna Maria Zontek</v>
      </c>
      <c r="L37">
        <f ca="1"/>
        <v>2021</v>
      </c>
    </row>
    <row r="38" spans="1:12" x14ac:dyDescent="0.3">
      <c r="A38">
        <f ca="1"/>
        <v>99</v>
      </c>
      <c r="B38">
        <f ca="1"/>
        <v>54366</v>
      </c>
      <c r="C38" t="str">
        <f ca="1"/>
        <v>Malwina</v>
      </c>
      <c r="D38" t="str">
        <f ca="1"/>
        <v>Żywica</v>
      </c>
      <c r="E38">
        <f ca="1"/>
        <v>37</v>
      </c>
      <c r="F38" t="str">
        <f ca="1"/>
        <v>K</v>
      </c>
      <c r="G38" t="str">
        <f ca="1"/>
        <v>...</v>
      </c>
      <c r="H38" t="str">
        <f ca="1"/>
        <v>Aktywny</v>
      </c>
      <c r="I38">
        <f ca="1"/>
        <v>1</v>
      </c>
      <c r="J38">
        <f ca="1"/>
        <v>1</v>
      </c>
      <c r="K38" t="str">
        <f ca="1"/>
        <v>Malwina Żywica</v>
      </c>
      <c r="L38">
        <f ca="1"/>
        <v>2024</v>
      </c>
    </row>
    <row r="41" spans="1:12" ht="18" x14ac:dyDescent="0.35">
      <c r="A41" s="9" t="s">
        <v>239</v>
      </c>
    </row>
    <row r="42" spans="1:12" x14ac:dyDescent="0.3">
      <c r="A42" t="e" cm="1" vm="3">
        <f t="array" aca="1" ref="A42" ca="1">_xlfn._xlws.PY(1,1)</f>
        <v>#VALUE!</v>
      </c>
    </row>
  </sheetData>
  <pageMargins left="0.7" right="0.7" top="0.75" bottom="0.75" header="0.3" footer="0.3"/>
  <customProperties>
    <customPr name="isPythonAnalysisSheet" r:id="rId1"/>
    <customPr name="lastPythonCell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6EC8C-351B-40AD-AA81-88753114EB0C}">
  <dimension ref="A1"/>
  <sheetViews>
    <sheetView tabSelected="1" workbookViewId="0"/>
  </sheetViews>
  <sheetFormatPr defaultRowHeight="14.4" x14ac:dyDescent="0.3"/>
  <sheetData>
    <row r="1" spans="1:1" ht="18" x14ac:dyDescent="0.35">
      <c r="A1" s="11" t="s">
        <v>239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858C04313E934884290E91DACFBC04" ma:contentTypeVersion="15" ma:contentTypeDescription="Utwórz nowy dokument." ma:contentTypeScope="" ma:versionID="453d8dbc5a5da1136c498e5b23515ff7">
  <xsd:schema xmlns:xsd="http://www.w3.org/2001/XMLSchema" xmlns:xs="http://www.w3.org/2001/XMLSchema" xmlns:p="http://schemas.microsoft.com/office/2006/metadata/properties" xmlns:ns2="6f15ffa3-bbe0-4170-9670-13cb4b778ac0" xmlns:ns3="e2786b6a-6ea3-43ba-b1e5-e302bec7d2c1" targetNamespace="http://schemas.microsoft.com/office/2006/metadata/properties" ma:root="true" ma:fieldsID="bcbc3f7e7b465689520958ad63587886" ns2:_="" ns3:_="">
    <xsd:import namespace="6f15ffa3-bbe0-4170-9670-13cb4b778ac0"/>
    <xsd:import namespace="e2786b6a-6ea3-43ba-b1e5-e302bec7d2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5ffa3-bbe0-4170-9670-13cb4b778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bbb7f987-68f2-4724-abb6-3405fb1820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86b6a-6ea3-43ba-b1e5-e302bec7d2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798d879-4ff0-4acc-b907-feb4bd2d09cf}" ma:internalName="TaxCatchAll" ma:showField="CatchAllData" ma:web="e2786b6a-6ea3-43ba-b1e5-e302bec7d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15ffa3-bbe0-4170-9670-13cb4b778ac0">
      <Terms xmlns="http://schemas.microsoft.com/office/infopath/2007/PartnerControls"/>
    </lcf76f155ced4ddcb4097134ff3c332f>
    <TaxCatchAll xmlns="e2786b6a-6ea3-43ba-b1e5-e302bec7d2c1" xsi:nil="true"/>
  </documentManagement>
</p:properties>
</file>

<file path=customXml/itemProps1.xml><?xml version="1.0" encoding="utf-8"?>
<ds:datastoreItem xmlns:ds="http://schemas.openxmlformats.org/officeDocument/2006/customXml" ds:itemID="{F0107A59-A700-4916-8CC8-8F1103543C31}"/>
</file>

<file path=customXml/itemProps2.xml><?xml version="1.0" encoding="utf-8"?>
<ds:datastoreItem xmlns:ds="http://schemas.openxmlformats.org/officeDocument/2006/customXml" ds:itemID="{60E9A1B8-F310-422D-8E03-736B699DE5EE}"/>
</file>

<file path=customXml/itemProps3.xml><?xml version="1.0" encoding="utf-8"?>
<ds:datastoreItem xmlns:ds="http://schemas.openxmlformats.org/officeDocument/2006/customXml" ds:itemID="{38AFA589-3776-452A-AF2D-A11E902D7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</vt:lpstr>
      <vt:lpstr>Wiek</vt:lpstr>
      <vt:lpstr>Arkusz1</vt:lpstr>
      <vt:lpstr>Arkusz2</vt:lpstr>
      <vt:lpstr>Analiza1</vt:lpstr>
      <vt:lpstr>Szczegóły1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Sebastian Godziszewski</cp:lastModifiedBy>
  <dcterms:created xsi:type="dcterms:W3CDTF">2025-02-20T07:31:24Z</dcterms:created>
  <dcterms:modified xsi:type="dcterms:W3CDTF">2025-08-26T08:44:43Z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0x01010072858C04313E934884290E91DACFBC04</vt:lpwstr>
  </property>
</Properties>
</file>