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codeName="Ten_skoroszyt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5d9f9a2704e93a/EXPERT4YOU/LIVE MEETING PROMO 2025/LM 27.02.2025/"/>
    </mc:Choice>
  </mc:AlternateContent>
  <xr:revisionPtr revIDLastSave="80" documentId="13_ncr:1_{8CEAFA35-9F17-4A3D-8626-45DAB0573954}" xr6:coauthVersionLast="47" xr6:coauthVersionMax="47" xr10:uidLastSave="{16DFD4D0-3EA7-4D31-8C72-2BFB0415B0F4}"/>
  <bookViews>
    <workbookView xWindow="-108" yWindow="-108" windowWidth="23256" windowHeight="13176" tabRatio="870" activeTab="7" xr2:uid="{DE50FA59-5FAD-4B18-9137-10057EBB95E1}"/>
  </bookViews>
  <sheets>
    <sheet name="EXPERT4YOU" sheetId="18" r:id="rId1"/>
    <sheet name="Prompt główny" sheetId="20" r:id="rId2"/>
    <sheet name="Arkusz1" sheetId="28" r:id="rId3"/>
    <sheet name="Dane AI" sheetId="25" r:id="rId4"/>
    <sheet name="DANE AI " sheetId="26" r:id="rId5"/>
    <sheet name="Podstawowe obliczenia" sheetId="21" r:id="rId6"/>
    <sheet name="Retencja z AI" sheetId="23" r:id="rId7"/>
    <sheet name="Test" sheetId="19" r:id="rId8"/>
    <sheet name="EXCEL VBA" sheetId="24" r:id="rId9"/>
    <sheet name="LM102702" sheetId="27" r:id="rId10"/>
  </sheets>
  <definedNames>
    <definedName name="_xlnm._FilterDatabase" localSheetId="4" hidden="1">'DANE AI '!$A$1:$L$101</definedName>
    <definedName name="_xlnm._FilterDatabase" localSheetId="6" hidden="1">'Retencja z AI'!$A$1:$D$30</definedName>
    <definedName name="sprzedaż">#REF!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3" l="1"/>
  <c r="V18" i="25"/>
  <c r="M3" i="25"/>
  <c r="M4" i="25"/>
  <c r="M5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M80" i="25"/>
  <c r="M81" i="25"/>
  <c r="M82" i="25"/>
  <c r="M83" i="25"/>
  <c r="M84" i="25"/>
  <c r="M85" i="25"/>
  <c r="M86" i="25"/>
  <c r="M87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2" i="25"/>
  <c r="G3" i="25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2" i="25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2" i="25"/>
  <c r="V6" i="25"/>
  <c r="V4" i="25"/>
  <c r="V2" i="25"/>
  <c r="G11" i="23"/>
</calcChain>
</file>

<file path=xl/sharedStrings.xml><?xml version="1.0" encoding="utf-8"?>
<sst xmlns="http://schemas.openxmlformats.org/spreadsheetml/2006/main" count="1736" uniqueCount="717">
  <si>
    <t>Prowadzący:</t>
  </si>
  <si>
    <t>SEBASTIAN GODZISZEWSKI</t>
  </si>
  <si>
    <t>Tematy poruszna na kursie</t>
  </si>
  <si>
    <t>Praca z pustymi komórkami tj. wyszukiwanie, zaznaczanie, formatowanie, uzupełnianie oraz usuwanie</t>
  </si>
  <si>
    <t>Zaznaczanie komórek z pominięciem ukrytych kolumn</t>
  </si>
  <si>
    <t>Sposoby wyszukiwania i zamiany wartości w komórkach</t>
  </si>
  <si>
    <t>Podstawowe sposoby sortowania danych w bieżącym zakresie</t>
  </si>
  <si>
    <t>Formatowanie z użyciem zestawu ikon</t>
  </si>
  <si>
    <t>Funkcja WYSZUKAJ.PIONOWO, INDEKS i PODAJ.POZYCJĘ</t>
  </si>
  <si>
    <t>Praktyczne przykłady użycia funkcji tablicowych tj. X.WYSZUKAJ, FILTRUJ, UNIKATOWE, SORTUJ, SEKWENCJA, TRANSPONUJ, PODZIEL.TEKST</t>
  </si>
  <si>
    <t>Narzędzie Polecane Tabele Przestawne i szybka analiza</t>
  </si>
  <si>
    <t>Wstawianie tabeli przestawnej i tworzenie podstawowych obliczeń tj. sumy, średniej, zliczania danych</t>
  </si>
  <si>
    <t>Grupowanie danych wg tekstów, liczb, dat i czasu</t>
  </si>
  <si>
    <t>Omówienie najczęstszych problemów podczas pracy z Tabelą przestawną</t>
  </si>
  <si>
    <t>Narzędzie Polecane wykresy i szybka analiza</t>
  </si>
  <si>
    <t>Tekst jako kolumny - konwerter typów danych czyli sposób na poprawę dat oraz liczb przechowywanych jako teksty</t>
  </si>
  <si>
    <t>Wypełnianie błyskawiczne (Flash Fill)</t>
  </si>
  <si>
    <t>Usuwanie duplikatów oraz tworzenie listy z wartościami zduplikowanymi za pomocą Power Query</t>
  </si>
  <si>
    <t>Konsolidacja danych z różnych arkuszy za pomocą narzędzia Power Query</t>
  </si>
  <si>
    <t xml:space="preserve">Zasada 5W (Who, What, When, Where, Why) </t>
  </si>
  <si>
    <t>ID Pracownika</t>
  </si>
  <si>
    <t>Dział</t>
  </si>
  <si>
    <t>Stanowisko</t>
  </si>
  <si>
    <t>Premia</t>
  </si>
  <si>
    <t>IT</t>
  </si>
  <si>
    <t>Aktywny</t>
  </si>
  <si>
    <t>Marketing</t>
  </si>
  <si>
    <t>Specjalista</t>
  </si>
  <si>
    <t>Suma wynagrodzenia</t>
  </si>
  <si>
    <t>HR</t>
  </si>
  <si>
    <t>Średnia wynagrodzenia</t>
  </si>
  <si>
    <t>Finanse</t>
  </si>
  <si>
    <t>Analityk</t>
  </si>
  <si>
    <t>Mediana wynagrodzenia</t>
  </si>
  <si>
    <t>Oblicz staż pracy w kolumnie G</t>
  </si>
  <si>
    <t>Zwolniony</t>
  </si>
  <si>
    <t>Ocena</t>
  </si>
  <si>
    <t>Na podstawie daty zatrudnienia w komórce F2 przygotuj funkcję w Excelu, która zwróci informację w komórce K2 o latach, miesiącach i dniach pracy w stosunku do aktualnej daty</t>
  </si>
  <si>
    <t>Na podstawie daty zatrudnienia w komórce F2 przygotuj funkcję w Excelu, która zwróci informację w komórce K2 o latach, miesiącach i dniach pracy w stosunku do aktualnej daty. Użyj funkcji DATA.RÓŻNICA</t>
  </si>
  <si>
    <t>Napisz funkcję, która wyszuka premii na podstawie danych z kolumny H (pierwsza komórka to H2) wiedząc, że zakres wyszukiwania jest w komórkach M14:N19. Pamiętaj o tym, że wynik z komórki H2, będzie kopiowany do innych komórek w kolumnie.</t>
  </si>
  <si>
    <t>ID PRACOWNIKA</t>
  </si>
  <si>
    <t>Imię i nazwisko</t>
  </si>
  <si>
    <t>Data zatrudnienia</t>
  </si>
  <si>
    <t>Data zakończenia stosunku pracy</t>
  </si>
  <si>
    <t>Susan Gomez</t>
  </si>
  <si>
    <t>Matthew Jones</t>
  </si>
  <si>
    <t>Nancy Arias</t>
  </si>
  <si>
    <t>Benjamin Williams</t>
  </si>
  <si>
    <t>liczba pracowników na początku 2024</t>
  </si>
  <si>
    <t>Melissa Nicholson</t>
  </si>
  <si>
    <t>liczba pracowników na koniec roku</t>
  </si>
  <si>
    <t>Sarah Jennings</t>
  </si>
  <si>
    <t>liczba nowozatrudnionych w 2024 roku</t>
  </si>
  <si>
    <t>Nathan Marshall</t>
  </si>
  <si>
    <t>&lt;== WSKAŹNIK RETENCJI</t>
  </si>
  <si>
    <t>Gwendolyn Turner</t>
  </si>
  <si>
    <t>Richard Hayes</t>
  </si>
  <si>
    <t>PROMPT:</t>
  </si>
  <si>
    <t>PESEL</t>
  </si>
  <si>
    <t>Wynagrodzenie brutto</t>
  </si>
  <si>
    <t>Rodzaj umowy</t>
  </si>
  <si>
    <t>Miasto</t>
  </si>
  <si>
    <t>Wykształcenie</t>
  </si>
  <si>
    <t>Ocena roczna</t>
  </si>
  <si>
    <t>Status zatrudnienia</t>
  </si>
  <si>
    <t>Starszy Specjalista</t>
  </si>
  <si>
    <t>Obsługa Klienta</t>
  </si>
  <si>
    <t>B2B</t>
  </si>
  <si>
    <t>Katowice</t>
  </si>
  <si>
    <t>Magister</t>
  </si>
  <si>
    <t>Dyrektor</t>
  </si>
  <si>
    <t>Umowa o pracę</t>
  </si>
  <si>
    <t>Warszawa</t>
  </si>
  <si>
    <t>Konsultant</t>
  </si>
  <si>
    <t>Średnie</t>
  </si>
  <si>
    <t>Umowa zlecenie</t>
  </si>
  <si>
    <t>Sprzedaż</t>
  </si>
  <si>
    <t>Gdańsk</t>
  </si>
  <si>
    <t>Licencjat</t>
  </si>
  <si>
    <t>Doktorat</t>
  </si>
  <si>
    <t>Administracja</t>
  </si>
  <si>
    <t>Wrocław</t>
  </si>
  <si>
    <t>Kraków</t>
  </si>
  <si>
    <t>Manager</t>
  </si>
  <si>
    <t>Poznań</t>
  </si>
  <si>
    <t>Logistyka</t>
  </si>
  <si>
    <t>Łódź</t>
  </si>
  <si>
    <t>Asystent</t>
  </si>
  <si>
    <t>Na podstawie danych w kolumnie H począwszy od komórki H2, napisz formułę, która sprawdzi czy ocena roczna jest mniejsza lub równa 3 i jeśli tak, to zwróci komunikat "Musi odbyć szkolenie" a winnym przypadku pustą komórkę.</t>
  </si>
  <si>
    <t>Miłosz Elsner</t>
  </si>
  <si>
    <t>Maciej Golisz</t>
  </si>
  <si>
    <t>Liwia Bytner</t>
  </si>
  <si>
    <t>Julian Kandora</t>
  </si>
  <si>
    <t>Maciej Rejmer</t>
  </si>
  <si>
    <t>Tomasz Kurczab</t>
  </si>
  <si>
    <t>Jeremi Walencik</t>
  </si>
  <si>
    <t>Dominik Kotala</t>
  </si>
  <si>
    <t>Albert Dziugieł</t>
  </si>
  <si>
    <t>Leon Magryta</t>
  </si>
  <si>
    <t>Olaf Miksza</t>
  </si>
  <si>
    <t>Kazimierz Salach</t>
  </si>
  <si>
    <t>Krystyna Kieszek</t>
  </si>
  <si>
    <t>Anita Matyjas</t>
  </si>
  <si>
    <t>Patryk Proć</t>
  </si>
  <si>
    <t>Roksana Ciężka</t>
  </si>
  <si>
    <t>Stefan Gosik</t>
  </si>
  <si>
    <t>Kamil Chorążewicz</t>
  </si>
  <si>
    <t>Aurelia Szemraj</t>
  </si>
  <si>
    <t>Cezary Ślipek</t>
  </si>
  <si>
    <t>Klara Piotrowiak</t>
  </si>
  <si>
    <t>Anna Maria Zontek</t>
  </si>
  <si>
    <t>Olgierd Kolman</t>
  </si>
  <si>
    <t>Dagmara Sajnóg</t>
  </si>
  <si>
    <t>Nikodem Litewka</t>
  </si>
  <si>
    <t>Mieszko Fik</t>
  </si>
  <si>
    <t>Bruno Steckiewicz</t>
  </si>
  <si>
    <t>Eliza Dziarmaga</t>
  </si>
  <si>
    <t>Malwina Żywica</t>
  </si>
  <si>
    <t>Kalina Becker</t>
  </si>
  <si>
    <t>Tymon Grabas</t>
  </si>
  <si>
    <t>Cyprian Koziatek</t>
  </si>
  <si>
    <t>Tymoteusz Karol</t>
  </si>
  <si>
    <t>Grzegorz Ziemkiewicz</t>
  </si>
  <si>
    <t>Aniela Cybul</t>
  </si>
  <si>
    <t>Natasza Jędrzejek</t>
  </si>
  <si>
    <t>Apolonia Kasica</t>
  </si>
  <si>
    <t>Liwia Wojtaszczyk</t>
  </si>
  <si>
    <t>Ida Drywa</t>
  </si>
  <si>
    <t>Kamil Romaniak</t>
  </si>
  <si>
    <t>Ewa Stryjek</t>
  </si>
  <si>
    <t>Olga Muskała</t>
  </si>
  <si>
    <t>Apolonia Langier</t>
  </si>
  <si>
    <t>Jędrzej Feret</t>
  </si>
  <si>
    <t>Melania Rolek</t>
  </si>
  <si>
    <t>Iwo Fiedoruk</t>
  </si>
  <si>
    <t>Krystian Wawrzkiewicz</t>
  </si>
  <si>
    <t>Sylwia Laszkiewicz</t>
  </si>
  <si>
    <t>Monika Kapciak</t>
  </si>
  <si>
    <t>Roksana Bródka</t>
  </si>
  <si>
    <t>Fryderyk Juras</t>
  </si>
  <si>
    <t>Sandra Giża</t>
  </si>
  <si>
    <t>Blanka Lesiewicz</t>
  </si>
  <si>
    <t>Ewelina Kuska</t>
  </si>
  <si>
    <t>Julianna Wudarczyk</t>
  </si>
  <si>
    <t>Ewa Wlizło</t>
  </si>
  <si>
    <t>Kalina Dykas</t>
  </si>
  <si>
    <t>Alan Malisz</t>
  </si>
  <si>
    <t>Tymoteusz Wiaderek</t>
  </si>
  <si>
    <t>Ida Broniarek</t>
  </si>
  <si>
    <t>Marcel Kornak</t>
  </si>
  <si>
    <t>Nela Gamoń</t>
  </si>
  <si>
    <t>Marika Molga</t>
  </si>
  <si>
    <t>Piotr Kędziorek</t>
  </si>
  <si>
    <t>Anna Maria Puc</t>
  </si>
  <si>
    <t>Antoni Romańczyk</t>
  </si>
  <si>
    <t>Bartek Megger</t>
  </si>
  <si>
    <t>Urszula Hajdasz</t>
  </si>
  <si>
    <t>Dariusz Zaguła</t>
  </si>
  <si>
    <t>Wojciech Kołton</t>
  </si>
  <si>
    <t>Ewa Pokusa</t>
  </si>
  <si>
    <t>Urszula Lorenz</t>
  </si>
  <si>
    <t>Ida Sobieszczyk</t>
  </si>
  <si>
    <t>Mateusz Gosek</t>
  </si>
  <si>
    <t>Bartek Rzucidło</t>
  </si>
  <si>
    <t>Tola Demiańczuk</t>
  </si>
  <si>
    <t>Emil Orkisz</t>
  </si>
  <si>
    <t>Paweł Czopik</t>
  </si>
  <si>
    <t>Norbert Glanc</t>
  </si>
  <si>
    <t>Dagmara Sarota</t>
  </si>
  <si>
    <t>Ada Dukat</t>
  </si>
  <si>
    <t>Igor Wardzała</t>
  </si>
  <si>
    <t>Liwia Stuglik</t>
  </si>
  <si>
    <t>Malwina Teodorowicz</t>
  </si>
  <si>
    <t>Marcelina Wojak</t>
  </si>
  <si>
    <t>Jacek Wołoszczuk</t>
  </si>
  <si>
    <t>Hubert Daniec</t>
  </si>
  <si>
    <t>Nicole Gągała</t>
  </si>
  <si>
    <t>Leonard Rorat</t>
  </si>
  <si>
    <t>Róża Warmuz</t>
  </si>
  <si>
    <t>Grzegorz Kamieniak</t>
  </si>
  <si>
    <t>Ada Hejduk</t>
  </si>
  <si>
    <t>Aniela Gągała</t>
  </si>
  <si>
    <t>Anna Maria Boguś</t>
  </si>
  <si>
    <t>Norbert Pierzak</t>
  </si>
  <si>
    <t>Julita Nazarko</t>
  </si>
  <si>
    <t>Aniela Strzępek</t>
  </si>
  <si>
    <t>Nela Rakus</t>
  </si>
  <si>
    <t>Anita Hałat</t>
  </si>
  <si>
    <t>Ida Jędrys</t>
  </si>
  <si>
    <t>02010811133</t>
  </si>
  <si>
    <t>70030582543</t>
  </si>
  <si>
    <t>82080360339</t>
  </si>
  <si>
    <t>69072356539</t>
  </si>
  <si>
    <t>75050788861</t>
  </si>
  <si>
    <t>69070159546</t>
  </si>
  <si>
    <t>87070756760</t>
  </si>
  <si>
    <t>80121314066</t>
  </si>
  <si>
    <t>85101284872</t>
  </si>
  <si>
    <t>70120163880</t>
  </si>
  <si>
    <t>91022561965</t>
  </si>
  <si>
    <t>93041686359</t>
  </si>
  <si>
    <t>74052328010</t>
  </si>
  <si>
    <t>85121067689</t>
  </si>
  <si>
    <t>80060816436</t>
  </si>
  <si>
    <t>00062290446</t>
  </si>
  <si>
    <t>90092221845</t>
  </si>
  <si>
    <t>83040251397</t>
  </si>
  <si>
    <t>83051499293</t>
  </si>
  <si>
    <t>62052647202</t>
  </si>
  <si>
    <t>88092568492</t>
  </si>
  <si>
    <t>64110583744</t>
  </si>
  <si>
    <t>71042778109</t>
  </si>
  <si>
    <t>02072336495</t>
  </si>
  <si>
    <t>66072144188</t>
  </si>
  <si>
    <t>83042092800</t>
  </si>
  <si>
    <t>76022732865</t>
  </si>
  <si>
    <t>61112192430</t>
  </si>
  <si>
    <t>87031927637</t>
  </si>
  <si>
    <t>97101354446</t>
  </si>
  <si>
    <t>93012560319</t>
  </si>
  <si>
    <t>92041249754</t>
  </si>
  <si>
    <t>86090637200</t>
  </si>
  <si>
    <t>92031919507</t>
  </si>
  <si>
    <t>87011596442</t>
  </si>
  <si>
    <t>78040371758</t>
  </si>
  <si>
    <t>97100381387</t>
  </si>
  <si>
    <t>82112215359</t>
  </si>
  <si>
    <t>00022257349</t>
  </si>
  <si>
    <t>71090695060</t>
  </si>
  <si>
    <t>95090253396</t>
  </si>
  <si>
    <t>87021922262</t>
  </si>
  <si>
    <t>87040517550</t>
  </si>
  <si>
    <t>75101467741</t>
  </si>
  <si>
    <t>95111355090</t>
  </si>
  <si>
    <t>99121347263</t>
  </si>
  <si>
    <t>80071683122</t>
  </si>
  <si>
    <t>87050152018</t>
  </si>
  <si>
    <t>81072021006</t>
  </si>
  <si>
    <t>90062898954</t>
  </si>
  <si>
    <t>72091753222</t>
  </si>
  <si>
    <t>90011554399</t>
  </si>
  <si>
    <t>84070244226</t>
  </si>
  <si>
    <t>96080995915</t>
  </si>
  <si>
    <t>77032189813</t>
  </si>
  <si>
    <t>85081894735</t>
  </si>
  <si>
    <t>76042537619</t>
  </si>
  <si>
    <t>90012045253</t>
  </si>
  <si>
    <t>60092491013</t>
  </si>
  <si>
    <t>74092355462</t>
  </si>
  <si>
    <t>73031679745</t>
  </si>
  <si>
    <t>87091833751</t>
  </si>
  <si>
    <t>80091383346</t>
  </si>
  <si>
    <t>68121810635</t>
  </si>
  <si>
    <t>73101445404</t>
  </si>
  <si>
    <t>64091338794</t>
  </si>
  <si>
    <t>85060367673</t>
  </si>
  <si>
    <t>68021755381</t>
  </si>
  <si>
    <t>63111681347</t>
  </si>
  <si>
    <t>68020738089</t>
  </si>
  <si>
    <t>63050835857</t>
  </si>
  <si>
    <t>88100889208</t>
  </si>
  <si>
    <t>02030175119</t>
  </si>
  <si>
    <t>94120992895</t>
  </si>
  <si>
    <t>89072780292</t>
  </si>
  <si>
    <t>84070351398</t>
  </si>
  <si>
    <t>87092674118</t>
  </si>
  <si>
    <t>98122144533</t>
  </si>
  <si>
    <t>69051472765</t>
  </si>
  <si>
    <t>98020399036</t>
  </si>
  <si>
    <t>80061831802</t>
  </si>
  <si>
    <t>88070490816</t>
  </si>
  <si>
    <t>86051386574</t>
  </si>
  <si>
    <t>80121577504</t>
  </si>
  <si>
    <t>90110624430</t>
  </si>
  <si>
    <t>63122314213</t>
  </si>
  <si>
    <t>72120360755</t>
  </si>
  <si>
    <t>67050853842</t>
  </si>
  <si>
    <t>61072811655</t>
  </si>
  <si>
    <t>96110957498</t>
  </si>
  <si>
    <t>84111193434</t>
  </si>
  <si>
    <t>76061567022</t>
  </si>
  <si>
    <t>66102411564</t>
  </si>
  <si>
    <t>73121466767</t>
  </si>
  <si>
    <t>84052313784</t>
  </si>
  <si>
    <t>94121662002</t>
  </si>
  <si>
    <t>85031322347</t>
  </si>
  <si>
    <t>95091584300</t>
  </si>
  <si>
    <t>90012024950</t>
  </si>
  <si>
    <t>02080152152</t>
  </si>
  <si>
    <t>Jako pracownik dział HR, potrzebuje obliczyć retencję pracowników w 2024 roku na podstawie danych w Excelu, aby poznać wskaźnik retencji. Przeanalizuj dokładnie daty i podaj krok po kroku sposób obliczenia oraz wylicz wskaźnik retencji.</t>
  </si>
  <si>
    <t>Filtrowanie danych za pomocą fragmentatorów</t>
  </si>
  <si>
    <t>Sortowanie niestandardowe w Excelu</t>
  </si>
  <si>
    <t>(Who) Jako pracownik działu HR, (What) potrzebuje testowe dane, na których mogę w przeciągu 
(When) kliku dni wykonać wiele ćwiczeń i analiz w (Where) Excelu, (Why) aby rozwijać swoje kompetencje 
i wiedzę w tym zakresie. Utwórz gotową tabelę z 15 kolumnami i 100 wierszami oraz zasil je danymi, które dotyczą pracowników dużej, polskiej korporacji. Pamiętaj, aby tabela zawierała kolumny z nr PESEL (11 cyfr), Imię i nazwisko w jednej kolumnie (bez zwrotów Pan/Pani). Nie uwzględniaj kolumny PŁEĆ. Dane mają być gotowe do pobrania (plik Excel).</t>
  </si>
  <si>
    <t>Jestem początkującym użytkownikiem Excela. Na podstawie zaznaczonych komórek, przygotuj kod w Excel VBA, który utworzy dla tych komórek (począwszy od pierwszej komóki  w zaznaczeniu) arkusze. Kod ma tworzyć arkusze na końcu obecnych arkuszy i ma podpisać karty arkuszy zawartością komórek. Skup się, aby kod był poprawny oraz nie wymyślaj.</t>
  </si>
  <si>
    <t>Imię i Nazwisko</t>
  </si>
  <si>
    <t>Data Zatrudnienia</t>
  </si>
  <si>
    <t>Wynagrodzenie (PLN)</t>
  </si>
  <si>
    <t>Premia (%)</t>
  </si>
  <si>
    <t>Liczba dni urlopowych</t>
  </si>
  <si>
    <t>Godziny pracy tygodniowo</t>
  </si>
  <si>
    <t>Ocena roczna (1-5)</t>
  </si>
  <si>
    <t>Miejsce pracy</t>
  </si>
  <si>
    <t>Poziom wykształcenia</t>
  </si>
  <si>
    <t>Liczba lat doświadczenia</t>
  </si>
  <si>
    <t>Numer telefonu</t>
  </si>
  <si>
    <t>Email</t>
  </si>
  <si>
    <t>79260415383</t>
  </si>
  <si>
    <t>Anita Irzyk</t>
  </si>
  <si>
    <t>720 849 635</t>
  </si>
  <si>
    <t>tforysiak@yahoo.com</t>
  </si>
  <si>
    <t>61483196177</t>
  </si>
  <si>
    <t>Marcin Wojniak</t>
  </si>
  <si>
    <t>798 303 609</t>
  </si>
  <si>
    <t>smylgabriel@fpuh.com</t>
  </si>
  <si>
    <t>06204762497</t>
  </si>
  <si>
    <t>Rozalia Gronkiewicz</t>
  </si>
  <si>
    <t>723 168 729</t>
  </si>
  <si>
    <t>januszewiczmarcelina@roj-pietryga.net</t>
  </si>
  <si>
    <t>72603094974</t>
  </si>
  <si>
    <t>Jeremi Kojder</t>
  </si>
  <si>
    <t>Inżynier</t>
  </si>
  <si>
    <t>+48 698 098 214</t>
  </si>
  <si>
    <t>sylwia12@gmail.com</t>
  </si>
  <si>
    <t>15703565943</t>
  </si>
  <si>
    <t>Kornelia Ficoń</t>
  </si>
  <si>
    <t>+48 576 907 684</t>
  </si>
  <si>
    <t>borswojciech@onet.pl</t>
  </si>
  <si>
    <t>64460658627</t>
  </si>
  <si>
    <t>Klara Guściora</t>
  </si>
  <si>
    <t>510 263 860</t>
  </si>
  <si>
    <t>belias@gmail.com</t>
  </si>
  <si>
    <t>40904893198</t>
  </si>
  <si>
    <t>pan Jan Kułach</t>
  </si>
  <si>
    <t>605 015 662</t>
  </si>
  <si>
    <t>aubysz@interia.pl</t>
  </si>
  <si>
    <t>14820446066</t>
  </si>
  <si>
    <t>Igor Łaszcz</t>
  </si>
  <si>
    <t>Kierownik</t>
  </si>
  <si>
    <t>725 893 333</t>
  </si>
  <si>
    <t>jakub20@hotmail.com</t>
  </si>
  <si>
    <t>44565774415</t>
  </si>
  <si>
    <t>Konrad Wochna</t>
  </si>
  <si>
    <t>516 721 535</t>
  </si>
  <si>
    <t>ingadzienniak@dziewior-procek.com</t>
  </si>
  <si>
    <t>62679504129</t>
  </si>
  <si>
    <t>Robert Trochimiuk</t>
  </si>
  <si>
    <t>+48 510 669 146</t>
  </si>
  <si>
    <t>vbialasik@gmail.com</t>
  </si>
  <si>
    <t>93077045225</t>
  </si>
  <si>
    <t>Krzysztof Kominiak</t>
  </si>
  <si>
    <t>+48 608 171 450</t>
  </si>
  <si>
    <t>wluks@ppuh.com</t>
  </si>
  <si>
    <t>19588907362</t>
  </si>
  <si>
    <t>Krystian Sommer</t>
  </si>
  <si>
    <t>669 967 638</t>
  </si>
  <si>
    <t>klaraszczap@kochel-stypka.com</t>
  </si>
  <si>
    <t>72884146036</t>
  </si>
  <si>
    <t>Przemysław Bąbel</t>
  </si>
  <si>
    <t>+48 531 614 030</t>
  </si>
  <si>
    <t>bhulboj@fpuh.net</t>
  </si>
  <si>
    <t>28895507573</t>
  </si>
  <si>
    <t>pani Lidia Frydel</t>
  </si>
  <si>
    <t>+48 530 138 834</t>
  </si>
  <si>
    <t>norbertkomuda@fundacja.com</t>
  </si>
  <si>
    <t>23046122173</t>
  </si>
  <si>
    <t>Alan Wardzała</t>
  </si>
  <si>
    <t>692 371 511</t>
  </si>
  <si>
    <t>dzienniakszymon@fpuh.net</t>
  </si>
  <si>
    <t>89449410689</t>
  </si>
  <si>
    <t>Adrianna Labocha</t>
  </si>
  <si>
    <t>+48 573 123 353</t>
  </si>
  <si>
    <t>olgatowarek@gabinety.com</t>
  </si>
  <si>
    <t>41804833088</t>
  </si>
  <si>
    <t>Oskar Boś</t>
  </si>
  <si>
    <t>668 694 082</t>
  </si>
  <si>
    <t>zszramka@faruga.org</t>
  </si>
  <si>
    <t>42992668706</t>
  </si>
  <si>
    <t>Aleksander Bujas</t>
  </si>
  <si>
    <t>22 547 36 70</t>
  </si>
  <si>
    <t>krzysztof81@gmail.com</t>
  </si>
  <si>
    <t>03779770024</t>
  </si>
  <si>
    <t>Aniela Dreszer</t>
  </si>
  <si>
    <t>+48 887 240 981</t>
  </si>
  <si>
    <t>robert06@gmail.com</t>
  </si>
  <si>
    <t>37068072383</t>
  </si>
  <si>
    <t>pani Olga Kudlak</t>
  </si>
  <si>
    <t>539 157 183</t>
  </si>
  <si>
    <t>franciszek61@roter-labocha.pl</t>
  </si>
  <si>
    <t>97437161010</t>
  </si>
  <si>
    <t>pani Adrianna Romańczyk</t>
  </si>
  <si>
    <t>792 616 746</t>
  </si>
  <si>
    <t>elzbietapenar@onet.pl</t>
  </si>
  <si>
    <t>67482222358</t>
  </si>
  <si>
    <t>Jakub Młyńczyk</t>
  </si>
  <si>
    <t>+48 32 822 18 99</t>
  </si>
  <si>
    <t>adrianlabaj@fundacja.com</t>
  </si>
  <si>
    <t>13774232214</t>
  </si>
  <si>
    <t>Liwia Pakosz</t>
  </si>
  <si>
    <t>+48 538 495 094</t>
  </si>
  <si>
    <t>xwojciech@pastula-stypula.net</t>
  </si>
  <si>
    <t>27816718603</t>
  </si>
  <si>
    <t>pani Ewelina Madzia</t>
  </si>
  <si>
    <t>788 567 423</t>
  </si>
  <si>
    <t>roksana31@stowarzyszenie.com</t>
  </si>
  <si>
    <t>38933866645</t>
  </si>
  <si>
    <t>Natasza Pierzak</t>
  </si>
  <si>
    <t>+48 796 117 293</t>
  </si>
  <si>
    <t>htruchel@fundacja.pl</t>
  </si>
  <si>
    <t>64878029993</t>
  </si>
  <si>
    <t>Radosław Wojak</t>
  </si>
  <si>
    <t>732 427 884</t>
  </si>
  <si>
    <t>mareklesna@o2.pl</t>
  </si>
  <si>
    <t>34779362757</t>
  </si>
  <si>
    <t>Marcel Znojek</t>
  </si>
  <si>
    <t>+48 572 992 785</t>
  </si>
  <si>
    <t>dykaskonstanty@hotmail.com</t>
  </si>
  <si>
    <t>78374118993</t>
  </si>
  <si>
    <t>pan Aleks Balawender</t>
  </si>
  <si>
    <t>720 613 577</t>
  </si>
  <si>
    <t>franciszek24@onet.pl</t>
  </si>
  <si>
    <t>41272028561</t>
  </si>
  <si>
    <t>Maksymilian Szeja</t>
  </si>
  <si>
    <t>661 515 822</t>
  </si>
  <si>
    <t>bikkalina@hotmail.com</t>
  </si>
  <si>
    <t>07600173319</t>
  </si>
  <si>
    <t>pan Juliusz Oziębło</t>
  </si>
  <si>
    <t>780 352 075</t>
  </si>
  <si>
    <t>nneugebauer@grupa.com</t>
  </si>
  <si>
    <t>18434772414</t>
  </si>
  <si>
    <t>pani Aniela Hapka</t>
  </si>
  <si>
    <t>+48 32 906 47 98</t>
  </si>
  <si>
    <t>kasiakszymon@o2.pl</t>
  </si>
  <si>
    <t>52734446359</t>
  </si>
  <si>
    <t>Karol Sapa</t>
  </si>
  <si>
    <t>32 277 11 32</t>
  </si>
  <si>
    <t>przewoznyoliwier@hotmail.com</t>
  </si>
  <si>
    <t>39129493165</t>
  </si>
  <si>
    <t>pan Jan Toma</t>
  </si>
  <si>
    <t>792 808 406</t>
  </si>
  <si>
    <t>kamiltrznadel@interia.pl</t>
  </si>
  <si>
    <t>80021815984</t>
  </si>
  <si>
    <t>Sandra Machoń</t>
  </si>
  <si>
    <t>727 733 767</t>
  </si>
  <si>
    <t>plaskotaurszula@grupa.com</t>
  </si>
  <si>
    <t>32808620165</t>
  </si>
  <si>
    <t>pani Angelika Osojca</t>
  </si>
  <si>
    <t>731 552 253</t>
  </si>
  <si>
    <t>fabianmaciejko@zaras.com</t>
  </si>
  <si>
    <t>50250934131</t>
  </si>
  <si>
    <t>Monika Makles</t>
  </si>
  <si>
    <t>+48 788 197 611</t>
  </si>
  <si>
    <t>hanusiakbartek@hotmail.com</t>
  </si>
  <si>
    <t>87126024276</t>
  </si>
  <si>
    <t>Aniela Kuczak</t>
  </si>
  <si>
    <t>575 695 503</t>
  </si>
  <si>
    <t>szarugaaurelia@gmail.com</t>
  </si>
  <si>
    <t>82250019944</t>
  </si>
  <si>
    <t>pan Michał Fiutak</t>
  </si>
  <si>
    <t>883 923 098</t>
  </si>
  <si>
    <t>lepakadrianna@spoldzielnia.org</t>
  </si>
  <si>
    <t>55366072694</t>
  </si>
  <si>
    <t>Aniela Łaszcz</t>
  </si>
  <si>
    <t>+48 735 380 799</t>
  </si>
  <si>
    <t>wojtalewiczmaksymilian@kulczak.org</t>
  </si>
  <si>
    <t>57845608591</t>
  </si>
  <si>
    <t>pan Maksymilian Wielądek</t>
  </si>
  <si>
    <t>609 398 527</t>
  </si>
  <si>
    <t>kreczmerartur@sommer-cygal.net</t>
  </si>
  <si>
    <t>58183690951</t>
  </si>
  <si>
    <t>pan Ignacy Kuśmider</t>
  </si>
  <si>
    <t>508 855 707</t>
  </si>
  <si>
    <t>asamiec@onet.pl</t>
  </si>
  <si>
    <t>10407057134</t>
  </si>
  <si>
    <t>Filip Siemieńczuk</t>
  </si>
  <si>
    <t>+48 575 013 808</t>
  </si>
  <si>
    <t>kidec@o2.pl</t>
  </si>
  <si>
    <t>16502811089</t>
  </si>
  <si>
    <t>Daniel Tasarz</t>
  </si>
  <si>
    <t>+48 530 388 294</t>
  </si>
  <si>
    <t>soliwodaaleksander@interia.pl</t>
  </si>
  <si>
    <t>57622102315</t>
  </si>
  <si>
    <t>Rozalia Borak</t>
  </si>
  <si>
    <t>+48 535 890 973</t>
  </si>
  <si>
    <t>karinawisz@pedrak.net</t>
  </si>
  <si>
    <t>13950172815</t>
  </si>
  <si>
    <t>pani Angelika Holewa</t>
  </si>
  <si>
    <t>574 529 795</t>
  </si>
  <si>
    <t>nataniel29@gmail.com</t>
  </si>
  <si>
    <t>87811676133</t>
  </si>
  <si>
    <t>Kajetan Golenia</t>
  </si>
  <si>
    <t>726 751 216</t>
  </si>
  <si>
    <t>ignacyhalka@gmail.com</t>
  </si>
  <si>
    <t>31194732057</t>
  </si>
  <si>
    <t>Jędrzej Kuziora</t>
  </si>
  <si>
    <t>+48 517 965 512</t>
  </si>
  <si>
    <t>pawellenc@fundacja.com</t>
  </si>
  <si>
    <t>44241636955</t>
  </si>
  <si>
    <t>Jacek Franiak</t>
  </si>
  <si>
    <t>731 358 331</t>
  </si>
  <si>
    <t>sebastian11@onet.pl</t>
  </si>
  <si>
    <t>78455454128</t>
  </si>
  <si>
    <t>Rafał Lipok</t>
  </si>
  <si>
    <t>+48 32 532 27 22</t>
  </si>
  <si>
    <t>sitoryszard@szalast-sasiadek.pl</t>
  </si>
  <si>
    <t>35024121997</t>
  </si>
  <si>
    <t>Dariusz Ambrożewicz</t>
  </si>
  <si>
    <t>+48 511 266 479</t>
  </si>
  <si>
    <t>eboksa@interia.pl</t>
  </si>
  <si>
    <t>02707999628</t>
  </si>
  <si>
    <t>pani Urszula Kyc</t>
  </si>
  <si>
    <t>695 943 301</t>
  </si>
  <si>
    <t>angelikabarankiewicz@ziola.pl</t>
  </si>
  <si>
    <t>20463935287</t>
  </si>
  <si>
    <t>pan Kornel Matyka</t>
  </si>
  <si>
    <t>578 439 526</t>
  </si>
  <si>
    <t>przemyslawrychcik@gabinety.com</t>
  </si>
  <si>
    <t>16559486745</t>
  </si>
  <si>
    <t>Franciszek Bartuś</t>
  </si>
  <si>
    <t>+48 534 066 297</t>
  </si>
  <si>
    <t>fleszarmaks@onet.pl</t>
  </si>
  <si>
    <t>19303497990</t>
  </si>
  <si>
    <t>Ada Hajdukiewicz</t>
  </si>
  <si>
    <t>+48 515 407 735</t>
  </si>
  <si>
    <t>oliwier35@interia.pl</t>
  </si>
  <si>
    <t>41458635483</t>
  </si>
  <si>
    <t>pan Aleks Hanas</t>
  </si>
  <si>
    <t>784 812 459</t>
  </si>
  <si>
    <t>ksiezakandrzej@o2.pl</t>
  </si>
  <si>
    <t>38731866518</t>
  </si>
  <si>
    <t>pani Adrianna Kargol</t>
  </si>
  <si>
    <t>+48 885 623 436</t>
  </si>
  <si>
    <t>marek84@golonko-kurczak.com</t>
  </si>
  <si>
    <t>14262255030</t>
  </si>
  <si>
    <t>pani Melania Krzyżostaniak</t>
  </si>
  <si>
    <t>+48 609 214 594</t>
  </si>
  <si>
    <t>borys14@hotmail.com</t>
  </si>
  <si>
    <t>60054413554</t>
  </si>
  <si>
    <t>Leon Szlachcic</t>
  </si>
  <si>
    <t>+48 784 060 293</t>
  </si>
  <si>
    <t>nabialeknatasza@pindral-morawiak.com</t>
  </si>
  <si>
    <t>68400633089</t>
  </si>
  <si>
    <t>Alex Fiutak</t>
  </si>
  <si>
    <t>606 339 372</t>
  </si>
  <si>
    <t>cyprianczupryna@dyjach.pl</t>
  </si>
  <si>
    <t>45083302973</t>
  </si>
  <si>
    <t>Liwia Wita</t>
  </si>
  <si>
    <t>662 721 675</t>
  </si>
  <si>
    <t>wojciechsolis@gmail.com</t>
  </si>
  <si>
    <t>60505257573</t>
  </si>
  <si>
    <t>Anita Janczura</t>
  </si>
  <si>
    <t>790 531 628</t>
  </si>
  <si>
    <t>alanhalik@o2.pl</t>
  </si>
  <si>
    <t>35866371669</t>
  </si>
  <si>
    <t>Jerzy Szmelter</t>
  </si>
  <si>
    <t>+48 733 439 567</t>
  </si>
  <si>
    <t>solarczykksawery@huczek-samiec.pl</t>
  </si>
  <si>
    <t>50667934583</t>
  </si>
  <si>
    <t>Olga Podsiadła</t>
  </si>
  <si>
    <t>+48 32 465 27 71</t>
  </si>
  <si>
    <t>igorzelazek@fundacja.pl</t>
  </si>
  <si>
    <t>05718715261</t>
  </si>
  <si>
    <t>Mikołaj Mazanek</t>
  </si>
  <si>
    <t>883 540 631</t>
  </si>
  <si>
    <t>uroslon@ppuh.pl</t>
  </si>
  <si>
    <t>24410637321</t>
  </si>
  <si>
    <t>pan Alex Kopij</t>
  </si>
  <si>
    <t>+48 516 387 918</t>
  </si>
  <si>
    <t>waleczektymoteusz@spoldzielnia.com</t>
  </si>
  <si>
    <t>21885242686</t>
  </si>
  <si>
    <t>Sonia Nikel</t>
  </si>
  <si>
    <t>667 357 004</t>
  </si>
  <si>
    <t>kornel33@kloch.pl</t>
  </si>
  <si>
    <t>07755628047</t>
  </si>
  <si>
    <t>Róża Długozima</t>
  </si>
  <si>
    <t>698 979 469</t>
  </si>
  <si>
    <t>calikkazimierz@neubauer.com</t>
  </si>
  <si>
    <t>12767777578</t>
  </si>
  <si>
    <t>Kacper Dąbrówka</t>
  </si>
  <si>
    <t>+48 514 393 285</t>
  </si>
  <si>
    <t>skiepkoada@hotmail.com</t>
  </si>
  <si>
    <t>90074781133</t>
  </si>
  <si>
    <t>Norbert Miękina</t>
  </si>
  <si>
    <t>+48 663 621 216</t>
  </si>
  <si>
    <t>yandrys@fundacja.pl</t>
  </si>
  <si>
    <t>01720483783</t>
  </si>
  <si>
    <t>Agnieszka Machowicz</t>
  </si>
  <si>
    <t>604 197 809</t>
  </si>
  <si>
    <t>mariannamortka@lyczek-wika.com</t>
  </si>
  <si>
    <t>43361943425</t>
  </si>
  <si>
    <t>Sebastian Wacławczyk</t>
  </si>
  <si>
    <t>32 903 08 36</t>
  </si>
  <si>
    <t>meleradrianna@interia.pl</t>
  </si>
  <si>
    <t>67796065724</t>
  </si>
  <si>
    <t>Inga Cal</t>
  </si>
  <si>
    <t>+48 722 857 474</t>
  </si>
  <si>
    <t>tomaszpyza@stowarzyszenie.com</t>
  </si>
  <si>
    <t>53638440769</t>
  </si>
  <si>
    <t>Gabriel Korpal</t>
  </si>
  <si>
    <t>885 001 446</t>
  </si>
  <si>
    <t>steciuklidia@gabinety.com</t>
  </si>
  <si>
    <t>78068343896</t>
  </si>
  <si>
    <t>Juliusz Smagała</t>
  </si>
  <si>
    <t>733 201 374</t>
  </si>
  <si>
    <t>welencjan@stowarzyszenie.pl</t>
  </si>
  <si>
    <t>22708584972</t>
  </si>
  <si>
    <t>Kajetan Dziewior</t>
  </si>
  <si>
    <t>538 615 741</t>
  </si>
  <si>
    <t>danielkutera@stowarzyszenie.com</t>
  </si>
  <si>
    <t>48471939701</t>
  </si>
  <si>
    <t>Józef Szkaradek</t>
  </si>
  <si>
    <t>886 367 918</t>
  </si>
  <si>
    <t>cyrekstefan@yahoo.com</t>
  </si>
  <si>
    <t>28547021533</t>
  </si>
  <si>
    <t>pan Marek Mrotek</t>
  </si>
  <si>
    <t>799 209 769</t>
  </si>
  <si>
    <t>kwysota@hotmail.com</t>
  </si>
  <si>
    <t>05039012155</t>
  </si>
  <si>
    <t>Krystyna Skotarczak</t>
  </si>
  <si>
    <t>690 318 962</t>
  </si>
  <si>
    <t>dagmaraheller@onet.pl</t>
  </si>
  <si>
    <t>45079080452</t>
  </si>
  <si>
    <t>Melania Ciapa</t>
  </si>
  <si>
    <t>600 517 333</t>
  </si>
  <si>
    <t>olaf39@hotmail.com</t>
  </si>
  <si>
    <t>27678935797</t>
  </si>
  <si>
    <t>pan Alan Knych</t>
  </si>
  <si>
    <t>22 104 21 15</t>
  </si>
  <si>
    <t>oskarmasiak@krzywon.com</t>
  </si>
  <si>
    <t>64662088219</t>
  </si>
  <si>
    <t>Urszula Palej</t>
  </si>
  <si>
    <t>+48 32 022 49 64</t>
  </si>
  <si>
    <t>ewelina51@yahoo.com</t>
  </si>
  <si>
    <t>19231915077</t>
  </si>
  <si>
    <t>Sylwia Kranc</t>
  </si>
  <si>
    <t>22 596 90 19</t>
  </si>
  <si>
    <t>julianna24@hotmail.com</t>
  </si>
  <si>
    <t>59879837726</t>
  </si>
  <si>
    <t>pan Juliusz Hajder</t>
  </si>
  <si>
    <t>661 899 688</t>
  </si>
  <si>
    <t>lukasz65@interia.pl</t>
  </si>
  <si>
    <t>75339334521</t>
  </si>
  <si>
    <t>Eliza Kurbiel</t>
  </si>
  <si>
    <t>535 208 866</t>
  </si>
  <si>
    <t>kamilagajowiak@onet.pl</t>
  </si>
  <si>
    <t>62602395084</t>
  </si>
  <si>
    <t>Dariusz Micał</t>
  </si>
  <si>
    <t>664 835 187</t>
  </si>
  <si>
    <t>jkossak@gmail.com</t>
  </si>
  <si>
    <t>92012261759</t>
  </si>
  <si>
    <t>pan Dawid Faltyn</t>
  </si>
  <si>
    <t>22 937 49 65</t>
  </si>
  <si>
    <t>ksawerybondaruk@spoldzielnia.com</t>
  </si>
  <si>
    <t>65329163511</t>
  </si>
  <si>
    <t>Cyprian Fiutak</t>
  </si>
  <si>
    <t>22 914 71 00</t>
  </si>
  <si>
    <t>xmakurat@onet.pl</t>
  </si>
  <si>
    <t>67215136258</t>
  </si>
  <si>
    <t>Olaf Dworniczak</t>
  </si>
  <si>
    <t>+48 781 340 591</t>
  </si>
  <si>
    <t>hkohnke@grupa.pl</t>
  </si>
  <si>
    <t>76476243880</t>
  </si>
  <si>
    <t>pani Aniela Szpyrka</t>
  </si>
  <si>
    <t>+48 664 864 995</t>
  </si>
  <si>
    <t>lkrokosz@fpuh.org</t>
  </si>
  <si>
    <t>40727553083</t>
  </si>
  <si>
    <t>Cezary Pierchała</t>
  </si>
  <si>
    <t>+48 509 671 060</t>
  </si>
  <si>
    <t>damianhabdas@drewnik-weremczuk.net</t>
  </si>
  <si>
    <t>34291735987</t>
  </si>
  <si>
    <t>Tomasz Bobko</t>
  </si>
  <si>
    <t>+48 603 194 942</t>
  </si>
  <si>
    <t>romaniakantoni@yahoo.com</t>
  </si>
  <si>
    <t>72346803127</t>
  </si>
  <si>
    <t>Roksana Ciećko</t>
  </si>
  <si>
    <t>+48 32 678 75 91</t>
  </si>
  <si>
    <t>latkomarianna@lejman.com</t>
  </si>
  <si>
    <t>32611725093</t>
  </si>
  <si>
    <t>pan Adam Tekiela</t>
  </si>
  <si>
    <t>532 939 062</t>
  </si>
  <si>
    <t>bszostak@grupa.com</t>
  </si>
  <si>
    <t>87086205389</t>
  </si>
  <si>
    <t>Natan Soliwoda</t>
  </si>
  <si>
    <t>+48 792 102 582</t>
  </si>
  <si>
    <t>dgajdzik@yahoo.com</t>
  </si>
  <si>
    <t>13592291756</t>
  </si>
  <si>
    <t>Rozalia Parzyszek</t>
  </si>
  <si>
    <t>+48 880 253 803</t>
  </si>
  <si>
    <t>sara88@interia.pl</t>
  </si>
  <si>
    <t>03501034612</t>
  </si>
  <si>
    <t>Anita Łodyga</t>
  </si>
  <si>
    <t>+48 798 021 474</t>
  </si>
  <si>
    <t>burzawajozef@onet.pl</t>
  </si>
  <si>
    <t>73256038210</t>
  </si>
  <si>
    <t>pan Kamil Trybus</t>
  </si>
  <si>
    <t>+48 575 129 294</t>
  </si>
  <si>
    <t>andziakmalwina@gabinety.com</t>
  </si>
  <si>
    <t>87479594459</t>
  </si>
  <si>
    <t>pani Aurelia Wódka</t>
  </si>
  <si>
    <t>+48 575 353 968</t>
  </si>
  <si>
    <t>ulanowiczkornel@o2.pl</t>
  </si>
  <si>
    <t>34795361163</t>
  </si>
  <si>
    <t>Olga Maciejuk</t>
  </si>
  <si>
    <t>+48 507 145 183</t>
  </si>
  <si>
    <t>marcelinakondej@ppuh.pl</t>
  </si>
  <si>
    <t>17742591683</t>
  </si>
  <si>
    <t>pan Ryszard Matejczyk</t>
  </si>
  <si>
    <t>+48 578 165 516</t>
  </si>
  <si>
    <t>jonakdagmara@o2.pl</t>
  </si>
  <si>
    <t>Płeć</t>
  </si>
  <si>
    <t>Staż pracy</t>
  </si>
  <si>
    <t>PREMIA</t>
  </si>
  <si>
    <t>Etykiety wierszy</t>
  </si>
  <si>
    <t>Suma końcowa</t>
  </si>
  <si>
    <t>Etykiety kolumn</t>
  </si>
  <si>
    <t>Kobieta</t>
  </si>
  <si>
    <t>Mężczyzna</t>
  </si>
  <si>
    <t>Średnia z Wynagrodzenie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</si>
</sst>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yyyy\-mm\-dd"/>
    <numFmt numFmtId="166" formatCode="#,##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263C8E"/>
        <bgColor indexed="64"/>
      </patternFill>
    </fill>
    <fill>
      <patternFill patternType="solid">
        <fgColor rgb="FFED1B5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5" fillId="4" borderId="0" applyNumberFormat="0" applyBorder="0" applyAlignment="0" applyProtection="0"/>
    <xf numFmtId="0" fontId="16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0" borderId="0" xfId="0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14" fontId="9" fillId="0" borderId="0" xfId="5" applyNumberFormat="1" applyFont="1" applyFill="1" applyBorder="1" applyAlignment="1">
      <alignment horizontal="center" vertical="center" wrapText="1"/>
    </xf>
    <xf numFmtId="10" fontId="9" fillId="0" borderId="0" xfId="0" applyNumberFormat="1" applyFont="1"/>
    <xf numFmtId="14" fontId="9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5" applyFont="1" applyFill="1" applyBorder="1" applyAlignment="1">
      <alignment horizontal="center" vertical="center"/>
    </xf>
    <xf numFmtId="0" fontId="14" fillId="6" borderId="0" xfId="0" applyFont="1" applyFill="1"/>
    <xf numFmtId="0" fontId="13" fillId="6" borderId="0" xfId="0" applyFont="1" applyFill="1"/>
    <xf numFmtId="0" fontId="0" fillId="6" borderId="0" xfId="0" applyFill="1"/>
    <xf numFmtId="0" fontId="7" fillId="0" borderId="0" xfId="0" applyFont="1"/>
    <xf numFmtId="0" fontId="6" fillId="6" borderId="0" xfId="4" applyFont="1" applyFill="1" applyBorder="1" applyAlignment="1">
      <alignment horizontal="center" vertical="center" wrapText="1"/>
    </xf>
    <xf numFmtId="10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6" fillId="0" borderId="0" xfId="6"/>
    <xf numFmtId="14" fontId="16" fillId="0" borderId="0" xfId="6" applyNumberFormat="1"/>
    <xf numFmtId="0" fontId="11" fillId="6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164" fontId="0" fillId="0" borderId="0" xfId="0" applyNumberFormat="1"/>
    <xf numFmtId="44" fontId="14" fillId="6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</cellXfs>
  <cellStyles count="7">
    <cellStyle name="20% — akcent 3" xfId="5" builtinId="38"/>
    <cellStyle name="Akcent 3" xfId="4" builtinId="37"/>
    <cellStyle name="Normalny" xfId="0" builtinId="0"/>
    <cellStyle name="Normalny 2" xfId="1" xr:uid="{DBE479AD-D6BE-42FC-8CC6-9DF74DEE8332}"/>
    <cellStyle name="Normalny 3" xfId="2" xr:uid="{4AC7F3D4-66B4-43AB-8514-BB9FC5855BE1}"/>
    <cellStyle name="Normalny 4" xfId="6" xr:uid="{C2290A24-D2E1-467A-A2A2-0EDA42A3E44B}"/>
    <cellStyle name="Procentowy 2" xfId="3" xr:uid="{871F9A6D-6ECD-4F2F-B7A0-B5552466CB37}"/>
  </cellStyles>
  <dxfs count="0"/>
  <tableStyles count="0" defaultTableStyle="TableStyleMedium2" defaultPivotStyle="PivotStyleLight16"/>
  <colors>
    <mruColors>
      <color rgb="FFED1B5F"/>
      <color rgb="FF263C8E"/>
      <color rgb="FFE4DCFC"/>
      <color rgb="FFCDBDF9"/>
      <color rgb="FF860DFF"/>
      <color rgb="FFE6CD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[Analiza danych HR w Excelu z wykorzystaniem AI.xlsx]Arkusz1!Tabela przestawna2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Arkusz1!$B$16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Arkusz1!$A$17:$A$19</c:f>
              <c:strCache>
                <c:ptCount val="2"/>
                <c:pt idx="0">
                  <c:v>Kobieta</c:v>
                </c:pt>
                <c:pt idx="1">
                  <c:v>Mężczyzna</c:v>
                </c:pt>
              </c:strCache>
            </c:strRef>
          </c:cat>
          <c:val>
            <c:numRef>
              <c:f>Arkusz1!$B$17:$B$19</c:f>
              <c:numCache>
                <c:formatCode>#\ ##0\ "zł"</c:formatCode>
                <c:ptCount val="2"/>
                <c:pt idx="0">
                  <c:v>15523.340425531915</c:v>
                </c:pt>
                <c:pt idx="1">
                  <c:v>13239.037735849057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D-4AA8-A9E8-DC749306FB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ompt g&#322;&#243;wny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3</xdr:row>
      <xdr:rowOff>137160</xdr:rowOff>
    </xdr:from>
    <xdr:to>
      <xdr:col>16</xdr:col>
      <xdr:colOff>160020</xdr:colOff>
      <xdr:row>13</xdr:row>
      <xdr:rowOff>31008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8080" y="685800"/>
          <a:ext cx="6225540" cy="1722648"/>
        </a:xfrm>
        <a:prstGeom prst="rect">
          <a:avLst/>
        </a:prstGeom>
      </xdr:spPr>
    </xdr:pic>
    <xdr:clientData/>
  </xdr:twoCellAnchor>
  <xdr:twoCellAnchor>
    <xdr:from>
      <xdr:col>8</xdr:col>
      <xdr:colOff>259080</xdr:colOff>
      <xdr:row>21</xdr:row>
      <xdr:rowOff>83820</xdr:rowOff>
    </xdr:from>
    <xdr:to>
      <xdr:col>14</xdr:col>
      <xdr:colOff>487680</xdr:colOff>
      <xdr:row>25</xdr:row>
      <xdr:rowOff>30480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35880" y="3924300"/>
          <a:ext cx="3886200" cy="678180"/>
        </a:xfrm>
        <a:prstGeom prst="roundRect">
          <a:avLst/>
        </a:prstGeom>
        <a:solidFill>
          <a:srgbClr val="263C8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/>
            <a:t>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15</xdr:row>
      <xdr:rowOff>121920</xdr:rowOff>
    </xdr:from>
    <xdr:to>
      <xdr:col>9</xdr:col>
      <xdr:colOff>327660</xdr:colOff>
      <xdr:row>33</xdr:row>
      <xdr:rowOff>68580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CA44104-955E-69D3-6B62-DD7AC11CC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55721</xdr:rowOff>
    </xdr:from>
    <xdr:to>
      <xdr:col>18</xdr:col>
      <xdr:colOff>556272</xdr:colOff>
      <xdr:row>27</xdr:row>
      <xdr:rowOff>137167</xdr:rowOff>
    </xdr:to>
    <xdr:pic>
      <xdr:nvPicPr>
        <xdr:cNvPr id="9" name="Obraz 8" descr="Obraz zawierający tekst, zrzut ekranu, Czcionka&#10;&#10;Zawartość wygenerowana przez sztuczną inteligencję może być niepoprawna.">
          <a:extLst>
            <a:ext uri="{FF2B5EF4-FFF2-40B4-BE49-F238E27FC236}">
              <a16:creationId xmlns:a16="http://schemas.microsoft.com/office/drawing/2014/main" id="{8E2FC63E-980E-6DD7-6AE2-DC4FB4406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040" y="55721"/>
          <a:ext cx="8923032" cy="501920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 Godziszewski" refreshedDate="45715.455589583333" createdVersion="8" refreshedVersion="8" minRefreshableVersion="3" recordCount="100" xr:uid="{7F49FC89-396B-4254-B4BA-AEC4DA2FBDF0}">
  <cacheSource type="worksheet">
    <worksheetSource ref="A1:R101" sheet="Dane AI"/>
  </cacheSource>
  <cacheFields count="18">
    <cacheField name="PESEL" numFmtId="0">
      <sharedItems/>
    </cacheField>
    <cacheField name="Płeć" numFmtId="0">
      <sharedItems count="2">
        <s v="Kobieta"/>
        <s v="Mężczyzna"/>
      </sharedItems>
    </cacheField>
    <cacheField name="Imię i Nazwisko" numFmtId="0">
      <sharedItems/>
    </cacheField>
    <cacheField name="Stanowisko" numFmtId="0">
      <sharedItems/>
    </cacheField>
    <cacheField name="Dział" numFmtId="0">
      <sharedItems count="7">
        <s v="Administracja"/>
        <s v="Logistyka"/>
        <s v="HR"/>
        <s v="Sprzedaż"/>
        <s v="IT"/>
        <s v="Finanse"/>
        <s v="Marketing"/>
      </sharedItems>
    </cacheField>
    <cacheField name="Data Zatrudnienia" numFmtId="164">
      <sharedItems containsSemiMixedTypes="0" containsNonDate="0" containsDate="1" containsString="0" minDate="2015-03-09T00:00:00" maxDate="2025-02-22T00:00:00"/>
    </cacheField>
    <cacheField name="Staż pracy" numFmtId="164">
      <sharedItems/>
    </cacheField>
    <cacheField name="Wynagrodzenie (PLN)" numFmtId="0">
      <sharedItems containsSemiMixedTypes="0" containsString="0" containsNumber="1" containsInteger="1" minValue="4235" maxValue="24887"/>
    </cacheField>
    <cacheField name="Premia (%)" numFmtId="0">
      <sharedItems containsSemiMixedTypes="0" containsString="0" containsNumber="1" minValue="0.15" maxValue="19.84"/>
    </cacheField>
    <cacheField name="Liczba dni urlopowych" numFmtId="0">
      <sharedItems containsSemiMixedTypes="0" containsString="0" containsNumber="1" containsInteger="1" minValue="20" maxValue="30"/>
    </cacheField>
    <cacheField name="Godziny pracy tygodniowo" numFmtId="0">
      <sharedItems containsSemiMixedTypes="0" containsString="0" containsNumber="1" containsInteger="1" minValue="36" maxValue="42"/>
    </cacheField>
    <cacheField name="Ocena roczna (1-5)" numFmtId="0">
      <sharedItems containsSemiMixedTypes="0" containsString="0" containsNumber="1" containsInteger="1" minValue="1" maxValue="5"/>
    </cacheField>
    <cacheField name="PREMIA" numFmtId="0">
      <sharedItems containsSemiMixedTypes="0" containsString="0" containsNumber="1" containsInteger="1" minValue="2500" maxValue="8000"/>
    </cacheField>
    <cacheField name="Miejsce pracy" numFmtId="0">
      <sharedItems/>
    </cacheField>
    <cacheField name="Poziom wykształcenia" numFmtId="0">
      <sharedItems/>
    </cacheField>
    <cacheField name="Liczba lat doświadczenia" numFmtId="0">
      <sharedItems containsSemiMixedTypes="0" containsString="0" containsNumber="1" containsInteger="1" minValue="2" maxValue="40"/>
    </cacheField>
    <cacheField name="Numer telefonu" numFmtId="0">
      <sharedItems/>
    </cacheField>
    <cacheField name="Emai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s v="79260415383"/>
    <x v="0"/>
    <s v="Anita Irzyk"/>
    <s v="Asystent"/>
    <x v="0"/>
    <d v="2019-10-22T00:00:00"/>
    <s v="5 lat, 4 mies., 5 dni"/>
    <n v="23776"/>
    <n v="3.23"/>
    <n v="22"/>
    <n v="40"/>
    <n v="2"/>
    <n v="3500"/>
    <s v="Wrocław"/>
    <s v="Licencjat"/>
    <n v="32"/>
    <s v="720 849 635"/>
    <s v="tforysiak@yahoo.com"/>
  </r>
  <r>
    <s v="61483196177"/>
    <x v="1"/>
    <s v="Marcin Wojniak"/>
    <s v="Asystent"/>
    <x v="1"/>
    <d v="2023-01-31T00:00:00"/>
    <s v="2 lat, 0 mies., 27 dni"/>
    <n v="19214"/>
    <n v="19.37"/>
    <n v="26"/>
    <n v="40"/>
    <n v="5"/>
    <n v="8000"/>
    <s v="Poznań"/>
    <s v="Magister"/>
    <n v="20"/>
    <s v="798 303 609"/>
    <s v="smylgabriel@fpuh.com"/>
  </r>
  <r>
    <s v="06204762497"/>
    <x v="1"/>
    <s v="Rozalia Gronkiewicz"/>
    <s v="Specjalista"/>
    <x v="2"/>
    <d v="2024-12-23T00:00:00"/>
    <s v="0 lat, 2 mies., 4 dni"/>
    <n v="16135"/>
    <n v="6.27"/>
    <n v="27"/>
    <n v="42"/>
    <n v="3"/>
    <n v="5000"/>
    <s v="Kraków"/>
    <s v="Licencjat"/>
    <n v="16"/>
    <s v="723 168 729"/>
    <s v="januszewiczmarcelina@roj-pietryga.net"/>
  </r>
  <r>
    <s v="72603094974"/>
    <x v="1"/>
    <s v="Jeremi Kojder"/>
    <s v="Inżynier"/>
    <x v="2"/>
    <d v="2024-04-19T00:00:00"/>
    <s v="0 lat, 10 mies., 8 dni"/>
    <n v="12751"/>
    <n v="7.12"/>
    <n v="29"/>
    <n v="40"/>
    <n v="3"/>
    <n v="5000"/>
    <s v="Gdańsk"/>
    <s v="Magister"/>
    <n v="25"/>
    <s v="+48 698 098 214"/>
    <s v="sylwia12@gmail.com"/>
  </r>
  <r>
    <s v="15703565943"/>
    <x v="0"/>
    <s v="Kornelia Ficoń"/>
    <s v="Specjalista"/>
    <x v="3"/>
    <d v="2015-08-29T00:00:00"/>
    <s v="9 lat, 5 mies., 29 dni"/>
    <n v="22740"/>
    <n v="12.28"/>
    <n v="25"/>
    <n v="40"/>
    <n v="4"/>
    <n v="6500"/>
    <s v="Poznań"/>
    <s v="Doktorat"/>
    <n v="6"/>
    <s v="+48 576 907 684"/>
    <s v="borswojciech@onet.pl"/>
  </r>
  <r>
    <s v="64460658627"/>
    <x v="0"/>
    <s v="Klara Guściora"/>
    <s v="Specjalista"/>
    <x v="0"/>
    <d v="2025-02-21T00:00:00"/>
    <s v="0 lat, 0 mies., 6 dni"/>
    <n v="9681"/>
    <n v="3.67"/>
    <n v="30"/>
    <n v="42"/>
    <n v="3"/>
    <n v="5000"/>
    <s v="Kraków"/>
    <s v="Średnie"/>
    <n v="18"/>
    <s v="510 263 860"/>
    <s v="belias@gmail.com"/>
  </r>
  <r>
    <s v="40904893198"/>
    <x v="1"/>
    <s v="pan Jan Kułach"/>
    <s v="Specjalista"/>
    <x v="4"/>
    <d v="2023-05-14T00:00:00"/>
    <s v="1 lat, 9 mies., 13 dni"/>
    <n v="13311"/>
    <n v="5.61"/>
    <n v="20"/>
    <n v="42"/>
    <n v="3"/>
    <n v="5000"/>
    <s v="Wrocław"/>
    <s v="Średnie"/>
    <n v="38"/>
    <s v="605 015 662"/>
    <s v="aubysz@interia.pl"/>
  </r>
  <r>
    <s v="14820446066"/>
    <x v="0"/>
    <s v="Igor Łaszcz"/>
    <s v="Kierownik"/>
    <x v="5"/>
    <d v="2019-02-18T00:00:00"/>
    <s v="6 lat, 0 mies., 9 dni"/>
    <n v="18341"/>
    <n v="1.63"/>
    <n v="27"/>
    <n v="40"/>
    <n v="5"/>
    <n v="8000"/>
    <s v="Poznań"/>
    <s v="Magister"/>
    <n v="36"/>
    <s v="725 893 333"/>
    <s v="jakub20@hotmail.com"/>
  </r>
  <r>
    <s v="44565774415"/>
    <x v="1"/>
    <s v="Konrad Wochna"/>
    <s v="Kierownik"/>
    <x v="0"/>
    <d v="2017-10-17T00:00:00"/>
    <s v="7 lat, 4 mies., 10 dni"/>
    <n v="10739"/>
    <n v="4.8"/>
    <n v="28"/>
    <n v="40"/>
    <n v="4"/>
    <n v="6500"/>
    <s v="Warszawa"/>
    <s v="Średnie"/>
    <n v="34"/>
    <s v="516 721 535"/>
    <s v="ingadzienniak@dziewior-procek.com"/>
  </r>
  <r>
    <s v="62679504129"/>
    <x v="0"/>
    <s v="Robert Trochimiuk"/>
    <s v="Dyrektor"/>
    <x v="0"/>
    <d v="2020-11-20T00:00:00"/>
    <s v="4 lat, 3 mies., 7 dni"/>
    <n v="18720"/>
    <n v="9.85"/>
    <n v="26"/>
    <n v="36"/>
    <n v="5"/>
    <n v="8000"/>
    <s v="Gdańsk"/>
    <s v="Średnie"/>
    <n v="13"/>
    <s v="+48 510 669 146"/>
    <s v="vbialasik@gmail.com"/>
  </r>
  <r>
    <s v="93077045225"/>
    <x v="0"/>
    <s v="Krzysztof Kominiak"/>
    <s v="Asystent"/>
    <x v="3"/>
    <d v="2019-02-07T00:00:00"/>
    <s v="6 lat, 0 mies., 20 dni"/>
    <n v="21131"/>
    <n v="7.78"/>
    <n v="21"/>
    <n v="36"/>
    <n v="3"/>
    <n v="5000"/>
    <s v="Gdańsk"/>
    <s v="Magister"/>
    <n v="32"/>
    <s v="+48 608 171 450"/>
    <s v="wluks@ppuh.com"/>
  </r>
  <r>
    <s v="19588907362"/>
    <x v="0"/>
    <s v="Krystian Sommer"/>
    <s v="Analityk"/>
    <x v="3"/>
    <d v="2015-09-03T00:00:00"/>
    <s v="9 lat, 5 mies., 24 dni"/>
    <n v="23424"/>
    <n v="15.64"/>
    <n v="24"/>
    <n v="40"/>
    <n v="3"/>
    <n v="5000"/>
    <s v="Warszawa"/>
    <s v="Magister"/>
    <n v="6"/>
    <s v="669 967 638"/>
    <s v="klaraszczap@kochel-stypka.com"/>
  </r>
  <r>
    <s v="72884146036"/>
    <x v="1"/>
    <s v="Przemysław Bąbel"/>
    <s v="Dyrektor"/>
    <x v="1"/>
    <d v="2024-03-29T00:00:00"/>
    <s v="0 lat, 10 mies., 29 dni"/>
    <n v="16146"/>
    <n v="6.8"/>
    <n v="27"/>
    <n v="40"/>
    <n v="1"/>
    <n v="2500"/>
    <s v="Kraków"/>
    <s v="Doktorat"/>
    <n v="28"/>
    <s v="+48 531 614 030"/>
    <s v="bhulboj@fpuh.net"/>
  </r>
  <r>
    <s v="28895507573"/>
    <x v="1"/>
    <s v="pani Lidia Frydel"/>
    <s v="Dyrektor"/>
    <x v="6"/>
    <d v="2015-03-09T00:00:00"/>
    <s v="9 lat, 11 mies., 18 dni"/>
    <n v="12602"/>
    <n v="5.75"/>
    <n v="26"/>
    <n v="36"/>
    <n v="1"/>
    <n v="2500"/>
    <s v="Warszawa"/>
    <s v="Licencjat"/>
    <n v="38"/>
    <s v="+48 530 138 834"/>
    <s v="norbertkomuda@fundacja.com"/>
  </r>
  <r>
    <s v="23046122173"/>
    <x v="1"/>
    <s v="Alan Wardzała"/>
    <s v="Inżynier"/>
    <x v="5"/>
    <d v="2015-10-04T00:00:00"/>
    <s v="9 lat, 4 mies., 23 dni"/>
    <n v="13648"/>
    <n v="12.82"/>
    <n v="25"/>
    <n v="42"/>
    <n v="5"/>
    <n v="8000"/>
    <s v="Gdańsk"/>
    <s v="Średnie"/>
    <n v="4"/>
    <s v="692 371 511"/>
    <s v="dzienniakszymon@fpuh.net"/>
  </r>
  <r>
    <s v="89449410689"/>
    <x v="0"/>
    <s v="Adrianna Labocha"/>
    <s v="Inżynier"/>
    <x v="1"/>
    <d v="2024-01-15T00:00:00"/>
    <s v="1 lat, 1 mies., 12 dni"/>
    <n v="10511"/>
    <n v="12.26"/>
    <n v="26"/>
    <n v="42"/>
    <n v="5"/>
    <n v="8000"/>
    <s v="Kraków"/>
    <s v="Licencjat"/>
    <n v="31"/>
    <s v="+48 573 123 353"/>
    <s v="olgatowarek@gabinety.com"/>
  </r>
  <r>
    <s v="41804833088"/>
    <x v="0"/>
    <s v="Oskar Boś"/>
    <s v="Specjalista"/>
    <x v="6"/>
    <d v="2018-02-11T00:00:00"/>
    <s v="7 lat, 0 mies., 16 dni"/>
    <n v="14193"/>
    <n v="17.45"/>
    <n v="22"/>
    <n v="40"/>
    <n v="4"/>
    <n v="6500"/>
    <s v="Kraków"/>
    <s v="Średnie"/>
    <n v="14"/>
    <s v="668 694 082"/>
    <s v="zszramka@faruga.org"/>
  </r>
  <r>
    <s v="42992668706"/>
    <x v="0"/>
    <s v="Aleksander Bujas"/>
    <s v="Specjalista"/>
    <x v="0"/>
    <d v="2021-06-11T00:00:00"/>
    <s v="3 lat, 8 mies., 16 dni"/>
    <n v="11796"/>
    <n v="16.059999999999999"/>
    <n v="27"/>
    <n v="36"/>
    <n v="3"/>
    <n v="5000"/>
    <s v="Warszawa"/>
    <s v="Magister"/>
    <n v="20"/>
    <s v="22 547 36 70"/>
    <s v="krzysztof81@gmail.com"/>
  </r>
  <r>
    <s v="03779770024"/>
    <x v="0"/>
    <s v="Aniela Dreszer"/>
    <s v="Inżynier"/>
    <x v="3"/>
    <d v="2019-10-17T00:00:00"/>
    <s v="5 lat, 4 mies., 10 dni"/>
    <n v="24774"/>
    <n v="0.15"/>
    <n v="21"/>
    <n v="42"/>
    <n v="1"/>
    <n v="2500"/>
    <s v="Wrocław"/>
    <s v="Licencjat"/>
    <n v="22"/>
    <s v="+48 887 240 981"/>
    <s v="robert06@gmail.com"/>
  </r>
  <r>
    <s v="37068072383"/>
    <x v="0"/>
    <s v="pani Olga Kudlak"/>
    <s v="Dyrektor"/>
    <x v="2"/>
    <d v="2021-08-02T00:00:00"/>
    <s v="3 lat, 6 mies., 25 dni"/>
    <n v="12681"/>
    <n v="8.5500000000000007"/>
    <n v="25"/>
    <n v="40"/>
    <n v="5"/>
    <n v="8000"/>
    <s v="Wrocław"/>
    <s v="Doktorat"/>
    <n v="34"/>
    <s v="539 157 183"/>
    <s v="franciszek61@roter-labocha.pl"/>
  </r>
  <r>
    <s v="97437161010"/>
    <x v="1"/>
    <s v="pani Adrianna Romańczyk"/>
    <s v="Analityk"/>
    <x v="2"/>
    <d v="2015-10-15T00:00:00"/>
    <s v="9 lat, 4 mies., 12 dni"/>
    <n v="12127"/>
    <n v="9.07"/>
    <n v="23"/>
    <n v="36"/>
    <n v="1"/>
    <n v="2500"/>
    <s v="Wrocław"/>
    <s v="Średnie"/>
    <n v="37"/>
    <s v="792 616 746"/>
    <s v="elzbietapenar@onet.pl"/>
  </r>
  <r>
    <s v="67482222358"/>
    <x v="1"/>
    <s v="Jakub Młyńczyk"/>
    <s v="Inżynier"/>
    <x v="1"/>
    <d v="2020-11-06T00:00:00"/>
    <s v="4 lat, 3 mies., 21 dni"/>
    <n v="9670"/>
    <n v="4.07"/>
    <n v="21"/>
    <n v="40"/>
    <n v="5"/>
    <n v="8000"/>
    <s v="Poznań"/>
    <s v="Średnie"/>
    <n v="37"/>
    <s v="+48 32 822 18 99"/>
    <s v="adrianlabaj@fundacja.com"/>
  </r>
  <r>
    <s v="13774232214"/>
    <x v="1"/>
    <s v="Liwia Pakosz"/>
    <s v="Dyrektor"/>
    <x v="5"/>
    <d v="2023-01-01T00:00:00"/>
    <s v="2 lat, 1 mies., 26 dni"/>
    <n v="8218"/>
    <n v="5.15"/>
    <n v="21"/>
    <n v="36"/>
    <n v="3"/>
    <n v="5000"/>
    <s v="Kraków"/>
    <s v="Średnie"/>
    <n v="12"/>
    <s v="+48 538 495 094"/>
    <s v="xwojciech@pastula-stypula.net"/>
  </r>
  <r>
    <s v="27816718603"/>
    <x v="0"/>
    <s v="pani Ewelina Madzia"/>
    <s v="Specjalista"/>
    <x v="5"/>
    <d v="2017-09-21T00:00:00"/>
    <s v="7 lat, 5 mies., 6 dni"/>
    <n v="24127"/>
    <n v="16.95"/>
    <n v="20"/>
    <n v="40"/>
    <n v="3"/>
    <n v="5000"/>
    <s v="Kraków"/>
    <s v="Licencjat"/>
    <n v="3"/>
    <s v="788 567 423"/>
    <s v="roksana31@stowarzyszenie.com"/>
  </r>
  <r>
    <s v="38933866645"/>
    <x v="0"/>
    <s v="Natasza Pierzak"/>
    <s v="Specjalista"/>
    <x v="0"/>
    <d v="2020-03-29T00:00:00"/>
    <s v="4 lat, 10 mies., 29 dni"/>
    <n v="5421"/>
    <n v="1.3"/>
    <n v="30"/>
    <n v="40"/>
    <n v="2"/>
    <n v="3500"/>
    <s v="Warszawa"/>
    <s v="Średnie"/>
    <n v="13"/>
    <s v="+48 796 117 293"/>
    <s v="htruchel@fundacja.pl"/>
  </r>
  <r>
    <s v="64878029993"/>
    <x v="1"/>
    <s v="Radosław Wojak"/>
    <s v="Dyrektor"/>
    <x v="2"/>
    <d v="2020-09-16T00:00:00"/>
    <s v="4 lat, 5 mies., 11 dni"/>
    <n v="23529"/>
    <n v="9.52"/>
    <n v="30"/>
    <n v="42"/>
    <n v="1"/>
    <n v="2500"/>
    <s v="Kraków"/>
    <s v="Doktorat"/>
    <n v="13"/>
    <s v="732 427 884"/>
    <s v="mareklesna@o2.pl"/>
  </r>
  <r>
    <s v="34779362757"/>
    <x v="1"/>
    <s v="Marcel Znojek"/>
    <s v="Dyrektor"/>
    <x v="1"/>
    <d v="2022-07-25T00:00:00"/>
    <s v="2 lat, 7 mies., 2 dni"/>
    <n v="20123"/>
    <n v="13.3"/>
    <n v="20"/>
    <n v="40"/>
    <n v="3"/>
    <n v="5000"/>
    <s v="Warszawa"/>
    <s v="Licencjat"/>
    <n v="4"/>
    <s v="+48 572 992 785"/>
    <s v="dykaskonstanty@hotmail.com"/>
  </r>
  <r>
    <s v="78374118993"/>
    <x v="1"/>
    <s v="pan Aleks Balawender"/>
    <s v="Specjalista"/>
    <x v="5"/>
    <d v="2020-08-23T00:00:00"/>
    <s v="4 lat, 6 mies., 4 dni"/>
    <n v="11568"/>
    <n v="2.72"/>
    <n v="26"/>
    <n v="42"/>
    <n v="3"/>
    <n v="5000"/>
    <s v="Kraków"/>
    <s v="Magister"/>
    <n v="32"/>
    <s v="720 613 577"/>
    <s v="franciszek24@onet.pl"/>
  </r>
  <r>
    <s v="41272028561"/>
    <x v="0"/>
    <s v="Maksymilian Szeja"/>
    <s v="Inżynier"/>
    <x v="5"/>
    <d v="2015-07-26T00:00:00"/>
    <s v="9 lat, 7 mies., 1 dni"/>
    <n v="24707"/>
    <n v="9.9499999999999993"/>
    <n v="29"/>
    <n v="40"/>
    <n v="3"/>
    <n v="5000"/>
    <s v="Kraków"/>
    <s v="Doktorat"/>
    <n v="30"/>
    <s v="661 515 822"/>
    <s v="bikkalina@hotmail.com"/>
  </r>
  <r>
    <s v="07600173319"/>
    <x v="1"/>
    <s v="pan Juliusz Oziębło"/>
    <s v="Dyrektor"/>
    <x v="6"/>
    <d v="2023-06-16T00:00:00"/>
    <s v="1 lat, 8 mies., 11 dni"/>
    <n v="4592"/>
    <n v="4.13"/>
    <n v="25"/>
    <n v="40"/>
    <n v="1"/>
    <n v="2500"/>
    <s v="Poznań"/>
    <s v="Licencjat"/>
    <n v="16"/>
    <s v="780 352 075"/>
    <s v="nneugebauer@grupa.com"/>
  </r>
  <r>
    <s v="18434772414"/>
    <x v="1"/>
    <s v="pani Aniela Hapka"/>
    <s v="Asystent"/>
    <x v="3"/>
    <d v="2024-08-26T00:00:00"/>
    <s v="0 lat, 6 mies., 1 dni"/>
    <n v="15921"/>
    <n v="0.88"/>
    <n v="24"/>
    <n v="42"/>
    <n v="2"/>
    <n v="3500"/>
    <s v="Warszawa"/>
    <s v="Średnie"/>
    <n v="7"/>
    <s v="+48 32 906 47 98"/>
    <s v="kasiakszymon@o2.pl"/>
  </r>
  <r>
    <s v="52734446359"/>
    <x v="1"/>
    <s v="Karol Sapa"/>
    <s v="Dyrektor"/>
    <x v="2"/>
    <d v="2019-02-03T00:00:00"/>
    <s v="6 lat, 0 mies., 24 dni"/>
    <n v="16114"/>
    <n v="16.760000000000002"/>
    <n v="30"/>
    <n v="36"/>
    <n v="4"/>
    <n v="6500"/>
    <s v="Wrocław"/>
    <s v="Średnie"/>
    <n v="34"/>
    <s v="32 277 11 32"/>
    <s v="przewoznyoliwier@hotmail.com"/>
  </r>
  <r>
    <s v="39129493165"/>
    <x v="0"/>
    <s v="pan Jan Toma"/>
    <s v="Dyrektor"/>
    <x v="4"/>
    <d v="2015-05-17T00:00:00"/>
    <s v="9 lat, 9 mies., 10 dni"/>
    <n v="12485"/>
    <n v="1.02"/>
    <n v="30"/>
    <n v="42"/>
    <n v="2"/>
    <n v="3500"/>
    <s v="Wrocław"/>
    <s v="Magister"/>
    <n v="19"/>
    <s v="792 808 406"/>
    <s v="kamiltrznadel@interia.pl"/>
  </r>
  <r>
    <s v="80021815984"/>
    <x v="0"/>
    <s v="Sandra Machoń"/>
    <s v="Asystent"/>
    <x v="0"/>
    <d v="2021-05-01T00:00:00"/>
    <s v="3 lat, 9 mies., 26 dni"/>
    <n v="17964"/>
    <n v="13.96"/>
    <n v="28"/>
    <n v="36"/>
    <n v="2"/>
    <n v="3500"/>
    <s v="Poznań"/>
    <s v="Doktorat"/>
    <n v="3"/>
    <s v="727 733 767"/>
    <s v="plaskotaurszula@grupa.com"/>
  </r>
  <r>
    <s v="32808620165"/>
    <x v="0"/>
    <s v="pani Angelika Osojca"/>
    <s v="Dyrektor"/>
    <x v="5"/>
    <d v="2016-10-18T00:00:00"/>
    <s v="8 lat, 4 mies., 9 dni"/>
    <n v="22863"/>
    <n v="14.74"/>
    <n v="21"/>
    <n v="40"/>
    <n v="4"/>
    <n v="6500"/>
    <s v="Wrocław"/>
    <s v="Doktorat"/>
    <n v="11"/>
    <s v="731 552 253"/>
    <s v="fabianmaciejko@zaras.com"/>
  </r>
  <r>
    <s v="50250934131"/>
    <x v="1"/>
    <s v="Monika Makles"/>
    <s v="Kierownik"/>
    <x v="5"/>
    <d v="2017-10-16T00:00:00"/>
    <s v="7 lat, 4 mies., 11 dni"/>
    <n v="9678"/>
    <n v="18.02"/>
    <n v="23"/>
    <n v="36"/>
    <n v="2"/>
    <n v="3500"/>
    <s v="Poznań"/>
    <s v="Doktorat"/>
    <n v="26"/>
    <s v="+48 788 197 611"/>
    <s v="hanusiakbartek@hotmail.com"/>
  </r>
  <r>
    <s v="87126024276"/>
    <x v="1"/>
    <s v="Aniela Kuczak"/>
    <s v="Asystent"/>
    <x v="2"/>
    <d v="2022-12-08T00:00:00"/>
    <s v="2 lat, 2 mies., 19 dni"/>
    <n v="14527"/>
    <n v="17.12"/>
    <n v="30"/>
    <n v="36"/>
    <n v="1"/>
    <n v="2500"/>
    <s v="Warszawa"/>
    <s v="Średnie"/>
    <n v="29"/>
    <s v="575 695 503"/>
    <s v="szarugaaurelia@gmail.com"/>
  </r>
  <r>
    <s v="82250019944"/>
    <x v="0"/>
    <s v="pan Michał Fiutak"/>
    <s v="Dyrektor"/>
    <x v="6"/>
    <d v="2018-08-13T00:00:00"/>
    <s v="6 lat, 6 mies., 14 dni"/>
    <n v="14399"/>
    <n v="18.440000000000001"/>
    <n v="30"/>
    <n v="42"/>
    <n v="3"/>
    <n v="5000"/>
    <s v="Kraków"/>
    <s v="Licencjat"/>
    <n v="10"/>
    <s v="883 923 098"/>
    <s v="lepakadrianna@spoldzielnia.org"/>
  </r>
  <r>
    <s v="55366072694"/>
    <x v="1"/>
    <s v="Aniela Łaszcz"/>
    <s v="Analityk"/>
    <x v="6"/>
    <d v="2019-03-15T00:00:00"/>
    <s v="5 lat, 11 mies., 12 dni"/>
    <n v="24492"/>
    <n v="2.33"/>
    <n v="30"/>
    <n v="42"/>
    <n v="3"/>
    <n v="5000"/>
    <s v="Warszawa"/>
    <s v="Magister"/>
    <n v="29"/>
    <s v="+48 735 380 799"/>
    <s v="wojtalewiczmaksymilian@kulczak.org"/>
  </r>
  <r>
    <s v="57845608591"/>
    <x v="1"/>
    <s v="pan Maksymilian Wielądek"/>
    <s v="Specjalista"/>
    <x v="0"/>
    <d v="2021-07-01T00:00:00"/>
    <s v="3 lat, 7 mies., 26 dni"/>
    <n v="17718"/>
    <n v="13.18"/>
    <n v="27"/>
    <n v="36"/>
    <n v="2"/>
    <n v="3500"/>
    <s v="Warszawa"/>
    <s v="Magister"/>
    <n v="22"/>
    <s v="609 398 527"/>
    <s v="kreczmerartur@sommer-cygal.net"/>
  </r>
  <r>
    <s v="58183690951"/>
    <x v="1"/>
    <s v="pan Ignacy Kuśmider"/>
    <s v="Specjalista"/>
    <x v="2"/>
    <d v="2016-08-08T00:00:00"/>
    <s v="8 lat, 6 mies., 19 dni"/>
    <n v="12995"/>
    <n v="1.91"/>
    <n v="24"/>
    <n v="36"/>
    <n v="3"/>
    <n v="5000"/>
    <s v="Gdańsk"/>
    <s v="Średnie"/>
    <n v="19"/>
    <s v="508 855 707"/>
    <s v="asamiec@onet.pl"/>
  </r>
  <r>
    <s v="10407057134"/>
    <x v="1"/>
    <s v="Filip Siemieńczuk"/>
    <s v="Analityk"/>
    <x v="4"/>
    <d v="2015-04-01T00:00:00"/>
    <s v="9 lat, 10 mies., 26 dni"/>
    <n v="8945"/>
    <n v="19.84"/>
    <n v="27"/>
    <n v="40"/>
    <n v="1"/>
    <n v="2500"/>
    <s v="Warszawa"/>
    <s v="Magister"/>
    <n v="28"/>
    <s v="+48 575 013 808"/>
    <s v="kidec@o2.pl"/>
  </r>
  <r>
    <s v="16502811089"/>
    <x v="0"/>
    <s v="Daniel Tasarz"/>
    <s v="Kierownik"/>
    <x v="0"/>
    <d v="2018-11-25T00:00:00"/>
    <s v="6 lat, 3 mies., 2 dni"/>
    <n v="23193"/>
    <n v="1.43"/>
    <n v="29"/>
    <n v="40"/>
    <n v="2"/>
    <n v="3500"/>
    <s v="Gdańsk"/>
    <s v="Licencjat"/>
    <n v="9"/>
    <s v="+48 530 388 294"/>
    <s v="soliwodaaleksander@interia.pl"/>
  </r>
  <r>
    <s v="57622102315"/>
    <x v="1"/>
    <s v="Rozalia Borak"/>
    <s v="Asystent"/>
    <x v="1"/>
    <d v="2021-04-30T00:00:00"/>
    <s v="3 lat, 9 mies., 28 dni"/>
    <n v="15934"/>
    <n v="9.61"/>
    <n v="26"/>
    <n v="42"/>
    <n v="5"/>
    <n v="8000"/>
    <s v="Warszawa"/>
    <s v="Magister"/>
    <n v="32"/>
    <s v="+48 535 890 973"/>
    <s v="karinawisz@pedrak.net"/>
  </r>
  <r>
    <s v="13950172815"/>
    <x v="1"/>
    <s v="pani Angelika Holewa"/>
    <s v="Dyrektor"/>
    <x v="2"/>
    <d v="2015-06-12T00:00:00"/>
    <s v="9 lat, 8 mies., 15 dni"/>
    <n v="9898"/>
    <n v="5.77"/>
    <n v="20"/>
    <n v="42"/>
    <n v="5"/>
    <n v="8000"/>
    <s v="Wrocław"/>
    <s v="Średnie"/>
    <n v="18"/>
    <s v="574 529 795"/>
    <s v="nataniel29@gmail.com"/>
  </r>
  <r>
    <s v="87811676133"/>
    <x v="1"/>
    <s v="Kajetan Golenia"/>
    <s v="Dyrektor"/>
    <x v="1"/>
    <d v="2019-11-09T00:00:00"/>
    <s v="5 lat, 3 mies., 18 dni"/>
    <n v="18561"/>
    <n v="13.34"/>
    <n v="30"/>
    <n v="40"/>
    <n v="3"/>
    <n v="5000"/>
    <s v="Gdańsk"/>
    <s v="Licencjat"/>
    <n v="35"/>
    <s v="726 751 216"/>
    <s v="ignacyhalka@gmail.com"/>
  </r>
  <r>
    <s v="31194732057"/>
    <x v="1"/>
    <s v="Jędrzej Kuziora"/>
    <s v="Asystent"/>
    <x v="5"/>
    <d v="2024-10-02T00:00:00"/>
    <s v="0 lat, 4 mies., 25 dni"/>
    <n v="15681"/>
    <n v="2.14"/>
    <n v="21"/>
    <n v="36"/>
    <n v="4"/>
    <n v="6500"/>
    <s v="Kraków"/>
    <s v="Magister"/>
    <n v="3"/>
    <s v="+48 517 965 512"/>
    <s v="pawellenc@fundacja.com"/>
  </r>
  <r>
    <s v="44241636955"/>
    <x v="1"/>
    <s v="Jacek Franiak"/>
    <s v="Kierownik"/>
    <x v="5"/>
    <d v="2017-10-18T00:00:00"/>
    <s v="7 lat, 4 mies., 9 dni"/>
    <n v="12133"/>
    <n v="18.21"/>
    <n v="21"/>
    <n v="36"/>
    <n v="4"/>
    <n v="6500"/>
    <s v="Gdańsk"/>
    <s v="Doktorat"/>
    <n v="33"/>
    <s v="731 358 331"/>
    <s v="sebastian11@onet.pl"/>
  </r>
  <r>
    <s v="78455454128"/>
    <x v="0"/>
    <s v="Rafał Lipok"/>
    <s v="Kierownik"/>
    <x v="4"/>
    <d v="2016-07-12T00:00:00"/>
    <s v="8 lat, 7 mies., 15 dni"/>
    <n v="16237"/>
    <n v="10.53"/>
    <n v="29"/>
    <n v="42"/>
    <n v="4"/>
    <n v="6500"/>
    <s v="Poznań"/>
    <s v="Licencjat"/>
    <n v="14"/>
    <s v="+48 32 532 27 22"/>
    <s v="sitoryszard@szalast-sasiadek.pl"/>
  </r>
  <r>
    <s v="35024121997"/>
    <x v="1"/>
    <s v="Dariusz Ambrożewicz"/>
    <s v="Dyrektor"/>
    <x v="4"/>
    <d v="2024-06-07T00:00:00"/>
    <s v="0 lat, 8 mies., 20 dni"/>
    <n v="11037"/>
    <n v="9.9700000000000006"/>
    <n v="21"/>
    <n v="36"/>
    <n v="4"/>
    <n v="6500"/>
    <s v="Wrocław"/>
    <s v="Średnie"/>
    <n v="30"/>
    <s v="+48 511 266 479"/>
    <s v="eboksa@interia.pl"/>
  </r>
  <r>
    <s v="02707999628"/>
    <x v="0"/>
    <s v="pani Urszula Kyc"/>
    <s v="Asystent"/>
    <x v="4"/>
    <d v="2024-07-24T00:00:00"/>
    <s v="0 lat, 7 mies., 3 dni"/>
    <n v="23944"/>
    <n v="1.18"/>
    <n v="25"/>
    <n v="36"/>
    <n v="4"/>
    <n v="6500"/>
    <s v="Kraków"/>
    <s v="Średnie"/>
    <n v="6"/>
    <s v="695 943 301"/>
    <s v="angelikabarankiewicz@ziola.pl"/>
  </r>
  <r>
    <s v="20463935287"/>
    <x v="0"/>
    <s v="pan Kornel Matyka"/>
    <s v="Kierownik"/>
    <x v="3"/>
    <d v="2024-12-24T00:00:00"/>
    <s v="0 lat, 2 mies., 3 dni"/>
    <n v="7346"/>
    <n v="4.67"/>
    <n v="23"/>
    <n v="40"/>
    <n v="2"/>
    <n v="3500"/>
    <s v="Kraków"/>
    <s v="Doktorat"/>
    <n v="14"/>
    <s v="578 439 526"/>
    <s v="przemyslawrychcik@gabinety.com"/>
  </r>
  <r>
    <s v="16559486745"/>
    <x v="0"/>
    <s v="Franciszek Bartuś"/>
    <s v="Analityk"/>
    <x v="0"/>
    <d v="2016-08-13T00:00:00"/>
    <s v="8 lat, 6 mies., 14 dni"/>
    <n v="21264"/>
    <n v="2.21"/>
    <n v="29"/>
    <n v="36"/>
    <n v="4"/>
    <n v="6500"/>
    <s v="Warszawa"/>
    <s v="Licencjat"/>
    <n v="36"/>
    <s v="+48 534 066 297"/>
    <s v="fleszarmaks@onet.pl"/>
  </r>
  <r>
    <s v="19303497990"/>
    <x v="1"/>
    <s v="Ada Hajdukiewicz"/>
    <s v="Kierownik"/>
    <x v="2"/>
    <d v="2023-09-05T00:00:00"/>
    <s v="1 lat, 5 mies., 22 dni"/>
    <n v="12021"/>
    <n v="1.42"/>
    <n v="30"/>
    <n v="42"/>
    <n v="1"/>
    <n v="2500"/>
    <s v="Kraków"/>
    <s v="Licencjat"/>
    <n v="18"/>
    <s v="+48 515 407 735"/>
    <s v="oliwier35@interia.pl"/>
  </r>
  <r>
    <s v="41458635483"/>
    <x v="0"/>
    <s v="pan Aleks Hanas"/>
    <s v="Analityk"/>
    <x v="6"/>
    <d v="2016-06-28T00:00:00"/>
    <s v="8 lat, 7 mies., 30 dni"/>
    <n v="16165"/>
    <n v="12.68"/>
    <n v="24"/>
    <n v="42"/>
    <n v="4"/>
    <n v="6500"/>
    <s v="Poznań"/>
    <s v="Doktorat"/>
    <n v="9"/>
    <s v="784 812 459"/>
    <s v="ksiezakandrzej@o2.pl"/>
  </r>
  <r>
    <s v="38731866518"/>
    <x v="1"/>
    <s v="pani Adrianna Kargol"/>
    <s v="Analityk"/>
    <x v="6"/>
    <d v="2020-05-13T00:00:00"/>
    <s v="4 lat, 9 mies., 14 dni"/>
    <n v="15334"/>
    <n v="10.15"/>
    <n v="26"/>
    <n v="40"/>
    <n v="4"/>
    <n v="6500"/>
    <s v="Kraków"/>
    <s v="Doktorat"/>
    <n v="23"/>
    <s v="+48 885 623 436"/>
    <s v="marek84@golonko-kurczak.com"/>
  </r>
  <r>
    <s v="14262255030"/>
    <x v="1"/>
    <s v="pani Melania Krzyżostaniak"/>
    <s v="Analityk"/>
    <x v="5"/>
    <d v="2023-04-10T00:00:00"/>
    <s v="1 lat, 10 mies., 17 dni"/>
    <n v="12204"/>
    <n v="15.3"/>
    <n v="22"/>
    <n v="42"/>
    <n v="2"/>
    <n v="3500"/>
    <s v="Warszawa"/>
    <s v="Średnie"/>
    <n v="3"/>
    <s v="+48 609 214 594"/>
    <s v="borys14@hotmail.com"/>
  </r>
  <r>
    <s v="60054413554"/>
    <x v="1"/>
    <s v="Leon Szlachcic"/>
    <s v="Inżynier"/>
    <x v="2"/>
    <d v="2020-07-17T00:00:00"/>
    <s v="4 lat, 7 mies., 10 dni"/>
    <n v="18267"/>
    <n v="2.52"/>
    <n v="26"/>
    <n v="40"/>
    <n v="3"/>
    <n v="5000"/>
    <s v="Warszawa"/>
    <s v="Doktorat"/>
    <n v="14"/>
    <s v="+48 784 060 293"/>
    <s v="nabialeknatasza@pindral-morawiak.com"/>
  </r>
  <r>
    <s v="68400633089"/>
    <x v="0"/>
    <s v="Alex Fiutak"/>
    <s v="Asystent"/>
    <x v="4"/>
    <d v="2022-10-07T00:00:00"/>
    <s v="2 lat, 4 mies., 20 dni"/>
    <n v="9107"/>
    <n v="12.94"/>
    <n v="25"/>
    <n v="42"/>
    <n v="4"/>
    <n v="6500"/>
    <s v="Gdańsk"/>
    <s v="Średnie"/>
    <n v="38"/>
    <s v="606 339 372"/>
    <s v="cyprianczupryna@dyjach.pl"/>
  </r>
  <r>
    <s v="45083302973"/>
    <x v="1"/>
    <s v="Liwia Wita"/>
    <s v="Dyrektor"/>
    <x v="4"/>
    <d v="2016-05-11T00:00:00"/>
    <s v="8 lat, 9 mies., 16 dni"/>
    <n v="15489"/>
    <n v="2.36"/>
    <n v="25"/>
    <n v="42"/>
    <n v="1"/>
    <n v="2500"/>
    <s v="Warszawa"/>
    <s v="Magister"/>
    <n v="24"/>
    <s v="662 721 675"/>
    <s v="wojciechsolis@gmail.com"/>
  </r>
  <r>
    <s v="60505257573"/>
    <x v="1"/>
    <s v="Anita Janczura"/>
    <s v="Asystent"/>
    <x v="2"/>
    <d v="2024-11-11T00:00:00"/>
    <s v="0 lat, 3 mies., 16 dni"/>
    <n v="22223"/>
    <n v="16.57"/>
    <n v="24"/>
    <n v="36"/>
    <n v="1"/>
    <n v="2500"/>
    <s v="Poznań"/>
    <s v="Doktorat"/>
    <n v="29"/>
    <s v="790 531 628"/>
    <s v="alanhalik@o2.pl"/>
  </r>
  <r>
    <s v="35866371669"/>
    <x v="0"/>
    <s v="Jerzy Szmelter"/>
    <s v="Specjalista"/>
    <x v="2"/>
    <d v="2020-04-04T00:00:00"/>
    <s v="4 lat, 10 mies., 23 dni"/>
    <n v="5564"/>
    <n v="14.58"/>
    <n v="27"/>
    <n v="36"/>
    <n v="5"/>
    <n v="8000"/>
    <s v="Kraków"/>
    <s v="Doktorat"/>
    <n v="4"/>
    <s v="+48 733 439 567"/>
    <s v="solarczykksawery@huczek-samiec.pl"/>
  </r>
  <r>
    <s v="50667934583"/>
    <x v="0"/>
    <s v="Olga Podsiadła"/>
    <s v="Inżynier"/>
    <x v="3"/>
    <d v="2015-08-10T00:00:00"/>
    <s v="9 lat, 6 mies., 17 dni"/>
    <n v="5173"/>
    <n v="8.25"/>
    <n v="28"/>
    <n v="42"/>
    <n v="4"/>
    <n v="6500"/>
    <s v="Poznań"/>
    <s v="Średnie"/>
    <n v="28"/>
    <s v="+48 32 465 27 71"/>
    <s v="igorzelazek@fundacja.pl"/>
  </r>
  <r>
    <s v="05718715261"/>
    <x v="0"/>
    <s v="Mikołaj Mazanek"/>
    <s v="Kierownik"/>
    <x v="2"/>
    <d v="2018-06-25T00:00:00"/>
    <s v="6 lat, 8 mies., 2 dni"/>
    <n v="14789"/>
    <n v="12.15"/>
    <n v="24"/>
    <n v="42"/>
    <n v="2"/>
    <n v="3500"/>
    <s v="Gdańsk"/>
    <s v="Doktorat"/>
    <n v="34"/>
    <s v="883 540 631"/>
    <s v="uroslon@ppuh.pl"/>
  </r>
  <r>
    <s v="24410637321"/>
    <x v="0"/>
    <s v="pan Alex Kopij"/>
    <s v="Dyrektor"/>
    <x v="0"/>
    <d v="2015-03-09T00:00:00"/>
    <s v="9 lat, 11 mies., 18 dni"/>
    <n v="9518"/>
    <n v="19.489999999999998"/>
    <n v="20"/>
    <n v="40"/>
    <n v="5"/>
    <n v="8000"/>
    <s v="Gdańsk"/>
    <s v="Magister"/>
    <n v="21"/>
    <s v="+48 516 387 918"/>
    <s v="waleczektymoteusz@spoldzielnia.com"/>
  </r>
  <r>
    <s v="21885242686"/>
    <x v="0"/>
    <s v="Sonia Nikel"/>
    <s v="Inżynier"/>
    <x v="2"/>
    <d v="2023-05-27T00:00:00"/>
    <s v="1 lat, 9 mies., 0 dni"/>
    <n v="11728"/>
    <n v="9.11"/>
    <n v="29"/>
    <n v="36"/>
    <n v="3"/>
    <n v="5000"/>
    <s v="Gdańsk"/>
    <s v="Magister"/>
    <n v="27"/>
    <s v="667 357 004"/>
    <s v="kornel33@kloch.pl"/>
  </r>
  <r>
    <s v="07755628047"/>
    <x v="0"/>
    <s v="Róża Długozima"/>
    <s v="Dyrektor"/>
    <x v="5"/>
    <d v="2023-06-11T00:00:00"/>
    <s v="1 lat, 8 mies., 16 dni"/>
    <n v="10259"/>
    <n v="2.4300000000000002"/>
    <n v="29"/>
    <n v="40"/>
    <n v="5"/>
    <n v="8000"/>
    <s v="Poznań"/>
    <s v="Średnie"/>
    <n v="10"/>
    <s v="698 979 469"/>
    <s v="calikkazimierz@neubauer.com"/>
  </r>
  <r>
    <s v="12767777578"/>
    <x v="1"/>
    <s v="Kacper Dąbrówka"/>
    <s v="Analityk"/>
    <x v="2"/>
    <d v="2019-02-20T00:00:00"/>
    <s v="6 lat, 0 mies., 7 dni"/>
    <n v="15570"/>
    <n v="11.85"/>
    <n v="26"/>
    <n v="42"/>
    <n v="2"/>
    <n v="3500"/>
    <s v="Poznań"/>
    <s v="Licencjat"/>
    <n v="20"/>
    <s v="+48 514 393 285"/>
    <s v="skiepkoada@hotmail.com"/>
  </r>
  <r>
    <s v="90074781133"/>
    <x v="1"/>
    <s v="Norbert Miękina"/>
    <s v="Kierownik"/>
    <x v="1"/>
    <d v="2021-08-11T00:00:00"/>
    <s v="3 lat, 6 mies., 16 dni"/>
    <n v="24887"/>
    <n v="6.13"/>
    <n v="23"/>
    <n v="42"/>
    <n v="3"/>
    <n v="5000"/>
    <s v="Warszawa"/>
    <s v="Średnie"/>
    <n v="30"/>
    <s v="+48 663 621 216"/>
    <s v="yandrys@fundacja.pl"/>
  </r>
  <r>
    <s v="01720483783"/>
    <x v="0"/>
    <s v="Agnieszka Machowicz"/>
    <s v="Analityk"/>
    <x v="2"/>
    <d v="2021-07-24T00:00:00"/>
    <s v="3 lat, 7 mies., 3 dni"/>
    <n v="6073"/>
    <n v="8.56"/>
    <n v="27"/>
    <n v="40"/>
    <n v="5"/>
    <n v="8000"/>
    <s v="Warszawa"/>
    <s v="Licencjat"/>
    <n v="28"/>
    <s v="604 197 809"/>
    <s v="mariannamortka@lyczek-wika.com"/>
  </r>
  <r>
    <s v="43361943425"/>
    <x v="0"/>
    <s v="Sebastian Wacławczyk"/>
    <s v="Dyrektor"/>
    <x v="2"/>
    <d v="2018-01-19T00:00:00"/>
    <s v="7 lat, 1 mies., 8 dni"/>
    <n v="12300"/>
    <n v="8.31"/>
    <n v="29"/>
    <n v="36"/>
    <n v="2"/>
    <n v="3500"/>
    <s v="Kraków"/>
    <s v="Średnie"/>
    <n v="18"/>
    <s v="32 903 08 36"/>
    <s v="meleradrianna@interia.pl"/>
  </r>
  <r>
    <s v="67796065724"/>
    <x v="0"/>
    <s v="Inga Cal"/>
    <s v="Asystent"/>
    <x v="4"/>
    <d v="2015-09-19T00:00:00"/>
    <s v="9 lat, 5 mies., 8 dni"/>
    <n v="16147"/>
    <n v="19.61"/>
    <n v="29"/>
    <n v="42"/>
    <n v="4"/>
    <n v="6500"/>
    <s v="Gdańsk"/>
    <s v="Średnie"/>
    <n v="20"/>
    <s v="+48 722 857 474"/>
    <s v="tomaszpyza@stowarzyszenie.com"/>
  </r>
  <r>
    <s v="53638440769"/>
    <x v="0"/>
    <s v="Gabriel Korpal"/>
    <s v="Dyrektor"/>
    <x v="3"/>
    <d v="2018-05-21T00:00:00"/>
    <s v="6 lat, 9 mies., 6 dni"/>
    <n v="7712"/>
    <n v="5.97"/>
    <n v="30"/>
    <n v="42"/>
    <n v="3"/>
    <n v="5000"/>
    <s v="Kraków"/>
    <s v="Licencjat"/>
    <n v="30"/>
    <s v="885 001 446"/>
    <s v="steciuklidia@gabinety.com"/>
  </r>
  <r>
    <s v="78068343896"/>
    <x v="1"/>
    <s v="Juliusz Smagała"/>
    <s v="Inżynier"/>
    <x v="0"/>
    <d v="2024-12-09T00:00:00"/>
    <s v="0 lat, 2 mies., 18 dni"/>
    <n v="21127"/>
    <n v="13.83"/>
    <n v="28"/>
    <n v="42"/>
    <n v="2"/>
    <n v="3500"/>
    <s v="Warszawa"/>
    <s v="Licencjat"/>
    <n v="21"/>
    <s v="733 201 374"/>
    <s v="welencjan@stowarzyszenie.pl"/>
  </r>
  <r>
    <s v="22708584972"/>
    <x v="1"/>
    <s v="Kajetan Dziewior"/>
    <s v="Asystent"/>
    <x v="1"/>
    <d v="2020-09-12T00:00:00"/>
    <s v="4 lat, 5 mies., 15 dni"/>
    <n v="4908"/>
    <n v="17.28"/>
    <n v="22"/>
    <n v="40"/>
    <n v="5"/>
    <n v="8000"/>
    <s v="Poznań"/>
    <s v="Średnie"/>
    <n v="23"/>
    <s v="538 615 741"/>
    <s v="danielkutera@stowarzyszenie.com"/>
  </r>
  <r>
    <s v="48471939701"/>
    <x v="0"/>
    <s v="Józef Szkaradek"/>
    <s v="Specjalista"/>
    <x v="0"/>
    <d v="2024-09-13T00:00:00"/>
    <s v="0 lat, 5 mies., 14 dni"/>
    <n v="21472"/>
    <n v="7.97"/>
    <n v="25"/>
    <n v="40"/>
    <n v="3"/>
    <n v="5000"/>
    <s v="Warszawa"/>
    <s v="Doktorat"/>
    <n v="11"/>
    <s v="886 367 918"/>
    <s v="cyrekstefan@yahoo.com"/>
  </r>
  <r>
    <s v="28547021533"/>
    <x v="1"/>
    <s v="pan Marek Mrotek"/>
    <s v="Dyrektor"/>
    <x v="5"/>
    <d v="2024-10-24T00:00:00"/>
    <s v="0 lat, 4 mies., 3 dni"/>
    <n v="13505"/>
    <n v="17.170000000000002"/>
    <n v="25"/>
    <n v="42"/>
    <n v="5"/>
    <n v="8000"/>
    <s v="Wrocław"/>
    <s v="Magister"/>
    <n v="35"/>
    <s v="799 209 769"/>
    <s v="kwysota@hotmail.com"/>
  </r>
  <r>
    <s v="05039012155"/>
    <x v="1"/>
    <s v="Krystyna Skotarczak"/>
    <s v="Asystent"/>
    <x v="2"/>
    <d v="2021-06-04T00:00:00"/>
    <s v="3 lat, 8 mies., 23 dni"/>
    <n v="5642"/>
    <n v="0.67"/>
    <n v="30"/>
    <n v="40"/>
    <n v="3"/>
    <n v="5000"/>
    <s v="Wrocław"/>
    <s v="Magister"/>
    <n v="31"/>
    <s v="690 318 962"/>
    <s v="dagmaraheller@onet.pl"/>
  </r>
  <r>
    <s v="45079080452"/>
    <x v="1"/>
    <s v="Melania Ciapa"/>
    <s v="Inżynier"/>
    <x v="0"/>
    <d v="2024-06-09T00:00:00"/>
    <s v="0 lat, 8 mies., 18 dni"/>
    <n v="7536"/>
    <n v="19.71"/>
    <n v="26"/>
    <n v="42"/>
    <n v="1"/>
    <n v="2500"/>
    <s v="Kraków"/>
    <s v="Średnie"/>
    <n v="18"/>
    <s v="600 517 333"/>
    <s v="olaf39@hotmail.com"/>
  </r>
  <r>
    <s v="27678935797"/>
    <x v="1"/>
    <s v="pan Alan Knych"/>
    <s v="Inżynier"/>
    <x v="0"/>
    <d v="2023-08-26T00:00:00"/>
    <s v="1 lat, 6 mies., 1 dni"/>
    <n v="16304"/>
    <n v="8.82"/>
    <n v="23"/>
    <n v="40"/>
    <n v="2"/>
    <n v="3500"/>
    <s v="Kraków"/>
    <s v="Średnie"/>
    <n v="9"/>
    <s v="22 104 21 15"/>
    <s v="oskarmasiak@krzywon.com"/>
  </r>
  <r>
    <s v="64662088219"/>
    <x v="1"/>
    <s v="Urszula Palej"/>
    <s v="Inżynier"/>
    <x v="4"/>
    <d v="2016-07-26T00:00:00"/>
    <s v="8 lat, 7 mies., 1 dni"/>
    <n v="8367"/>
    <n v="18.440000000000001"/>
    <n v="29"/>
    <n v="42"/>
    <n v="3"/>
    <n v="5000"/>
    <s v="Kraków"/>
    <s v="Magister"/>
    <n v="39"/>
    <s v="+48 32 022 49 64"/>
    <s v="ewelina51@yahoo.com"/>
  </r>
  <r>
    <s v="19231915077"/>
    <x v="1"/>
    <s v="Sylwia Kranc"/>
    <s v="Inżynier"/>
    <x v="1"/>
    <d v="2024-01-07T00:00:00"/>
    <s v="1 lat, 1 mies., 20 dni"/>
    <n v="13498"/>
    <n v="3.3"/>
    <n v="30"/>
    <n v="42"/>
    <n v="4"/>
    <n v="6500"/>
    <s v="Gdańsk"/>
    <s v="Licencjat"/>
    <n v="26"/>
    <s v="22 596 90 19"/>
    <s v="julianna24@hotmail.com"/>
  </r>
  <r>
    <s v="59879837726"/>
    <x v="0"/>
    <s v="pan Juliusz Hajder"/>
    <s v="Inżynier"/>
    <x v="5"/>
    <d v="2022-06-29T00:00:00"/>
    <s v="2 lat, 7 mies., 29 dni"/>
    <n v="22544"/>
    <n v="5.62"/>
    <n v="23"/>
    <n v="36"/>
    <n v="4"/>
    <n v="6500"/>
    <s v="Poznań"/>
    <s v="Średnie"/>
    <n v="18"/>
    <s v="661 899 688"/>
    <s v="lukasz65@interia.pl"/>
  </r>
  <r>
    <s v="75339334521"/>
    <x v="0"/>
    <s v="Eliza Kurbiel"/>
    <s v="Dyrektor"/>
    <x v="3"/>
    <d v="2024-06-13T00:00:00"/>
    <s v="0 lat, 8 mies., 14 dni"/>
    <n v="11491"/>
    <n v="0.47"/>
    <n v="23"/>
    <n v="40"/>
    <n v="3"/>
    <n v="5000"/>
    <s v="Gdańsk"/>
    <s v="Doktorat"/>
    <n v="10"/>
    <s v="535 208 866"/>
    <s v="kamilagajowiak@onet.pl"/>
  </r>
  <r>
    <s v="62602395084"/>
    <x v="0"/>
    <s v="Dariusz Micał"/>
    <s v="Analityk"/>
    <x v="0"/>
    <d v="2019-05-04T00:00:00"/>
    <s v="5 lat, 9 mies., 23 dni"/>
    <n v="5098"/>
    <n v="10.61"/>
    <n v="28"/>
    <n v="42"/>
    <n v="3"/>
    <n v="5000"/>
    <s v="Gdańsk"/>
    <s v="Licencjat"/>
    <n v="2"/>
    <s v="664 835 187"/>
    <s v="jkossak@gmail.com"/>
  </r>
  <r>
    <s v="92012261759"/>
    <x v="1"/>
    <s v="pan Dawid Faltyn"/>
    <s v="Analityk"/>
    <x v="1"/>
    <d v="2021-04-11T00:00:00"/>
    <s v="3 lat, 10 mies., 16 dni"/>
    <n v="16698"/>
    <n v="19.690000000000001"/>
    <n v="21"/>
    <n v="42"/>
    <n v="3"/>
    <n v="5000"/>
    <s v="Gdańsk"/>
    <s v="Doktorat"/>
    <n v="13"/>
    <s v="22 937 49 65"/>
    <s v="ksawerybondaruk@spoldzielnia.com"/>
  </r>
  <r>
    <s v="65329163511"/>
    <x v="1"/>
    <s v="Cyprian Fiutak"/>
    <s v="Dyrektor"/>
    <x v="1"/>
    <d v="2019-08-03T00:00:00"/>
    <s v="5 lat, 6 mies., 24 dni"/>
    <n v="11273"/>
    <n v="18.77"/>
    <n v="27"/>
    <n v="36"/>
    <n v="2"/>
    <n v="3500"/>
    <s v="Kraków"/>
    <s v="Doktorat"/>
    <n v="20"/>
    <s v="22 914 71 00"/>
    <s v="xmakurat@onet.pl"/>
  </r>
  <r>
    <s v="67215136258"/>
    <x v="1"/>
    <s v="Olaf Dworniczak"/>
    <s v="Analityk"/>
    <x v="1"/>
    <d v="2017-08-28T00:00:00"/>
    <s v="7 lat, 5 mies., 30 dni"/>
    <n v="4235"/>
    <n v="13.09"/>
    <n v="20"/>
    <n v="36"/>
    <n v="5"/>
    <n v="8000"/>
    <s v="Kraków"/>
    <s v="Licencjat"/>
    <n v="16"/>
    <s v="+48 781 340 591"/>
    <s v="hkohnke@grupa.pl"/>
  </r>
  <r>
    <s v="76476243880"/>
    <x v="0"/>
    <s v="pani Aniela Szpyrka"/>
    <s v="Specjalista"/>
    <x v="5"/>
    <d v="2016-01-27T00:00:00"/>
    <s v="9 lat, 1 mies., 0 dni"/>
    <n v="4746"/>
    <n v="19.2"/>
    <n v="28"/>
    <n v="36"/>
    <n v="1"/>
    <n v="2500"/>
    <s v="Warszawa"/>
    <s v="Doktorat"/>
    <n v="19"/>
    <s v="+48 664 864 995"/>
    <s v="lkrokosz@fpuh.org"/>
  </r>
  <r>
    <s v="40727553083"/>
    <x v="0"/>
    <s v="Cezary Pierchała"/>
    <s v="Asystent"/>
    <x v="0"/>
    <d v="2021-12-17T00:00:00"/>
    <s v="3 lat, 2 mies., 10 dni"/>
    <n v="18119"/>
    <n v="19.62"/>
    <n v="28"/>
    <n v="40"/>
    <n v="4"/>
    <n v="6500"/>
    <s v="Wrocław"/>
    <s v="Magister"/>
    <n v="3"/>
    <s v="+48 509 671 060"/>
    <s v="damianhabdas@drewnik-weremczuk.net"/>
  </r>
  <r>
    <s v="34291735987"/>
    <x v="0"/>
    <s v="Tomasz Bobko"/>
    <s v="Specjalista"/>
    <x v="0"/>
    <d v="2016-05-21T00:00:00"/>
    <s v="8 lat, 9 mies., 6 dni"/>
    <n v="24284"/>
    <n v="19.61"/>
    <n v="21"/>
    <n v="40"/>
    <n v="4"/>
    <n v="6500"/>
    <s v="Warszawa"/>
    <s v="Licencjat"/>
    <n v="12"/>
    <s v="+48 603 194 942"/>
    <s v="romaniakantoni@yahoo.com"/>
  </r>
  <r>
    <s v="72346803127"/>
    <x v="0"/>
    <s v="Roksana Ciećko"/>
    <s v="Dyrektor"/>
    <x v="3"/>
    <d v="2015-03-24T00:00:00"/>
    <s v="9 lat, 11 mies., 3 dni"/>
    <n v="8269"/>
    <n v="4.13"/>
    <n v="20"/>
    <n v="36"/>
    <n v="5"/>
    <n v="8000"/>
    <s v="Kraków"/>
    <s v="Licencjat"/>
    <n v="16"/>
    <s v="+48 32 678 75 91"/>
    <s v="latkomarianna@lejman.com"/>
  </r>
  <r>
    <s v="32611725093"/>
    <x v="1"/>
    <s v="pan Adam Tekiela"/>
    <s v="Analityk"/>
    <x v="6"/>
    <d v="2021-06-08T00:00:00"/>
    <s v="3 lat, 8 mies., 19 dni"/>
    <n v="7836"/>
    <n v="19.18"/>
    <n v="26"/>
    <n v="42"/>
    <n v="4"/>
    <n v="6500"/>
    <s v="Wrocław"/>
    <s v="Doktorat"/>
    <n v="40"/>
    <s v="532 939 062"/>
    <s v="bszostak@grupa.com"/>
  </r>
  <r>
    <s v="87086205389"/>
    <x v="0"/>
    <s v="Natan Soliwoda"/>
    <s v="Inżynier"/>
    <x v="1"/>
    <d v="2022-01-03T00:00:00"/>
    <s v="3 lat, 1 mies., 24 dni"/>
    <n v="17538"/>
    <n v="1.67"/>
    <n v="27"/>
    <n v="42"/>
    <n v="4"/>
    <n v="6500"/>
    <s v="Kraków"/>
    <s v="Licencjat"/>
    <n v="12"/>
    <s v="+48 792 102 582"/>
    <s v="dgajdzik@yahoo.com"/>
  </r>
  <r>
    <s v="13592291756"/>
    <x v="1"/>
    <s v="Rozalia Parzyszek"/>
    <s v="Dyrektor"/>
    <x v="3"/>
    <d v="2017-02-08T00:00:00"/>
    <s v="8 lat, 0 mies., 19 dni"/>
    <n v="7488"/>
    <n v="15.6"/>
    <n v="26"/>
    <n v="36"/>
    <n v="3"/>
    <n v="5000"/>
    <s v="Poznań"/>
    <s v="Magister"/>
    <n v="39"/>
    <s v="+48 880 253 803"/>
    <s v="sara88@interia.pl"/>
  </r>
  <r>
    <s v="03501034612"/>
    <x v="1"/>
    <s v="Anita Łodyga"/>
    <s v="Kierownik"/>
    <x v="5"/>
    <d v="2018-04-27T00:00:00"/>
    <s v="6 lat, 10 mies., 0 dni"/>
    <n v="7932"/>
    <n v="17.89"/>
    <n v="30"/>
    <n v="42"/>
    <n v="5"/>
    <n v="8000"/>
    <s v="Poznań"/>
    <s v="Średnie"/>
    <n v="17"/>
    <s v="+48 798 021 474"/>
    <s v="burzawajozef@onet.pl"/>
  </r>
  <r>
    <s v="73256038210"/>
    <x v="1"/>
    <s v="pan Kamil Trybus"/>
    <s v="Asystent"/>
    <x v="4"/>
    <d v="2023-08-18T00:00:00"/>
    <s v="1 lat, 6 mies., 9 dni"/>
    <n v="6519"/>
    <n v="16.91"/>
    <n v="26"/>
    <n v="40"/>
    <n v="2"/>
    <n v="3500"/>
    <s v="Wrocław"/>
    <s v="Licencjat"/>
    <n v="8"/>
    <s v="+48 575 129 294"/>
    <s v="andziakmalwina@gabinety.com"/>
  </r>
  <r>
    <s v="87479594459"/>
    <x v="1"/>
    <s v="pani Aurelia Wódka"/>
    <s v="Asystent"/>
    <x v="0"/>
    <d v="2022-09-25T00:00:00"/>
    <s v="2 lat, 5 mies., 2 dni"/>
    <n v="4799"/>
    <n v="10.06"/>
    <n v="28"/>
    <n v="36"/>
    <n v="1"/>
    <n v="2500"/>
    <s v="Warszawa"/>
    <s v="Licencjat"/>
    <n v="15"/>
    <s v="+48 575 353 968"/>
    <s v="ulanowiczkornel@o2.pl"/>
  </r>
  <r>
    <s v="34795361163"/>
    <x v="0"/>
    <s v="Olga Maciejuk"/>
    <s v="Specjalista"/>
    <x v="1"/>
    <d v="2018-03-01T00:00:00"/>
    <s v="6 lat, 11 mies., 26 dni"/>
    <n v="23799"/>
    <n v="2.58"/>
    <n v="24"/>
    <n v="42"/>
    <n v="4"/>
    <n v="6500"/>
    <s v="Poznań"/>
    <s v="Średnie"/>
    <n v="34"/>
    <s v="+48 507 145 183"/>
    <s v="marcelinakondej@ppuh.pl"/>
  </r>
  <r>
    <s v="17742591683"/>
    <x v="0"/>
    <s v="pan Ryszard Matejczyk"/>
    <s v="Inżynier"/>
    <x v="1"/>
    <d v="2019-08-13T00:00:00"/>
    <s v="5 lat, 6 mies., 14 dni"/>
    <n v="21984"/>
    <n v="11.87"/>
    <n v="20"/>
    <n v="40"/>
    <n v="5"/>
    <n v="8000"/>
    <s v="Warszawa"/>
    <s v="Doktorat"/>
    <n v="2"/>
    <s v="+48 578 165 516"/>
    <s v="jonakdagmara@o2.p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4FCCE5-8B4A-4982-AC8E-44995176B4BB}" name="Tabela przestawna2" cacheId="4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 chartFormat="4">
  <location ref="A16:B19" firstHeaderRow="1" firstDataRow="1" firstDataCol="1"/>
  <pivotFields count="18"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>
      <items count="8">
        <item x="0"/>
        <item x="5"/>
        <item x="2"/>
        <item x="4"/>
        <item x="1"/>
        <item x="6"/>
        <item x="3"/>
        <item t="default"/>
      </items>
    </pivotField>
    <pivotField numFmtId="164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Średnia z Wynagrodzenie (PLN)" fld="7" subtotal="average" baseField="0" baseItem="0" numFmtId="166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EC794E-EB57-4977-9CE1-A60E43CB56B8}" name="Tabela przestawna1" cacheId="4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multipleFieldFilters="0">
  <location ref="A3:D12" firstHeaderRow="1" firstDataRow="2" firstDataCol="1"/>
  <pivotFields count="18"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5"/>
        <item x="2"/>
        <item x="4"/>
        <item x="1"/>
        <item x="6"/>
        <item x="3"/>
        <item t="default"/>
      </items>
    </pivotField>
    <pivotField numFmtId="164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Średnia z Wynagrodzenie (PLN)" fld="7" subtotal="average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2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F260A51-CA0B-45F3-BA0A-1A85F3F685FB}">
  <we:reference id="wa104381504" version="1.0.0.0" store="pl-PL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6858-9182-4541-9512-CFCCA5FD861F}">
  <sheetPr codeName="Arkusz1">
    <tabColor rgb="FF263C8E"/>
  </sheetPr>
  <dimension ref="K16:K17"/>
  <sheetViews>
    <sheetView workbookViewId="0">
      <selection activeCell="O20" sqref="O20"/>
    </sheetView>
  </sheetViews>
  <sheetFormatPr defaultRowHeight="14.4" x14ac:dyDescent="0.3"/>
  <cols>
    <col min="1" max="16384" width="8.88671875" style="1"/>
  </cols>
  <sheetData>
    <row r="16" spans="11:11" x14ac:dyDescent="0.3">
      <c r="K16" s="1" t="s">
        <v>0</v>
      </c>
    </row>
    <row r="17" spans="11:11" ht="23.4" x14ac:dyDescent="0.45">
      <c r="K17" s="2" t="s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A7CF-BF92-44FF-810C-E32B87B155EA}">
  <sheetPr>
    <tabColor theme="1"/>
  </sheetPr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A2F4-DA42-4E6D-9190-10ADFC54A1AB}">
  <sheetPr codeName="Arkusz2">
    <tabColor rgb="FFED1B5F"/>
  </sheetPr>
  <dimension ref="C6:U24"/>
  <sheetViews>
    <sheetView showGridLines="0" workbookViewId="0">
      <selection activeCell="C13" sqref="C13:U24"/>
    </sheetView>
  </sheetViews>
  <sheetFormatPr defaultRowHeight="14.4" x14ac:dyDescent="0.3"/>
  <sheetData>
    <row r="6" spans="3:21" ht="14.4" customHeight="1" x14ac:dyDescent="0.3">
      <c r="F6" s="24" t="s">
        <v>19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3:21" ht="14.4" customHeight="1" x14ac:dyDescent="0.3"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3:21" ht="14.4" customHeight="1" x14ac:dyDescent="0.3"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13" spans="3:21" x14ac:dyDescent="0.3">
      <c r="C13" s="23" t="s">
        <v>292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3:21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3:21" x14ac:dyDescent="0.3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3:21" x14ac:dyDescent="0.3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3:21" x14ac:dyDescent="0.3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3:21" x14ac:dyDescent="0.3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3:21" x14ac:dyDescent="0.3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3:21" x14ac:dyDescent="0.3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3:21" x14ac:dyDescent="0.3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3:21" x14ac:dyDescent="0.3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3:21" x14ac:dyDescent="0.3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3:21" x14ac:dyDescent="0.3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</sheetData>
  <mergeCells count="2">
    <mergeCell ref="C13:U24"/>
    <mergeCell ref="F6:R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C3CC-B8F2-43EC-9012-C4E125174988}">
  <dimension ref="A3:D19"/>
  <sheetViews>
    <sheetView workbookViewId="0">
      <selection activeCell="F5" sqref="F5"/>
    </sheetView>
  </sheetViews>
  <sheetFormatPr defaultRowHeight="14.4" x14ac:dyDescent="0.3"/>
  <cols>
    <col min="1" max="1" width="16.6640625" bestFit="1" customWidth="1"/>
    <col min="2" max="2" width="27.6640625" bestFit="1" customWidth="1"/>
    <col min="3" max="3" width="10.109375" bestFit="1" customWidth="1"/>
    <col min="4" max="4" width="14" bestFit="1" customWidth="1"/>
  </cols>
  <sheetData>
    <row r="3" spans="1:4" x14ac:dyDescent="0.3">
      <c r="A3" s="31" t="s">
        <v>716</v>
      </c>
      <c r="B3" s="31" t="s">
        <v>713</v>
      </c>
    </row>
    <row r="4" spans="1:4" x14ac:dyDescent="0.3">
      <c r="A4" s="31" t="s">
        <v>711</v>
      </c>
      <c r="B4" t="s">
        <v>714</v>
      </c>
      <c r="C4" t="s">
        <v>715</v>
      </c>
      <c r="D4" t="s">
        <v>712</v>
      </c>
    </row>
    <row r="5" spans="1:4" x14ac:dyDescent="0.3">
      <c r="A5" s="32" t="s">
        <v>80</v>
      </c>
      <c r="B5" s="33">
        <v>16177.384615384615</v>
      </c>
      <c r="C5" s="33">
        <v>13037.166666666666</v>
      </c>
      <c r="D5" s="33">
        <v>15185.736842105263</v>
      </c>
    </row>
    <row r="6" spans="1:4" x14ac:dyDescent="0.3">
      <c r="A6" s="32" t="s">
        <v>31</v>
      </c>
      <c r="B6" s="33">
        <v>18226.714285714286</v>
      </c>
      <c r="C6" s="33">
        <v>11618.555555555555</v>
      </c>
      <c r="D6" s="33">
        <v>14509.625</v>
      </c>
    </row>
    <row r="7" spans="1:4" x14ac:dyDescent="0.3">
      <c r="A7" s="32" t="s">
        <v>29</v>
      </c>
      <c r="B7" s="33">
        <v>10522.5</v>
      </c>
      <c r="C7" s="33">
        <v>14753.76923076923</v>
      </c>
      <c r="D7" s="33">
        <v>13417.578947368422</v>
      </c>
    </row>
    <row r="8" spans="1:4" x14ac:dyDescent="0.3">
      <c r="A8" s="32" t="s">
        <v>24</v>
      </c>
      <c r="B8" s="33">
        <v>15584</v>
      </c>
      <c r="C8" s="33">
        <v>10611.333333333334</v>
      </c>
      <c r="D8" s="33">
        <v>12871.636363636364</v>
      </c>
    </row>
    <row r="9" spans="1:4" x14ac:dyDescent="0.3">
      <c r="A9" s="32" t="s">
        <v>85</v>
      </c>
      <c r="B9" s="33">
        <v>18458</v>
      </c>
      <c r="C9" s="33">
        <v>14595.583333333334</v>
      </c>
      <c r="D9" s="33">
        <v>15561.1875</v>
      </c>
    </row>
    <row r="10" spans="1:4" x14ac:dyDescent="0.3">
      <c r="A10" s="32" t="s">
        <v>26</v>
      </c>
      <c r="B10" s="33">
        <v>14919</v>
      </c>
      <c r="C10" s="33">
        <v>12971.2</v>
      </c>
      <c r="D10" s="33">
        <v>13701.625</v>
      </c>
    </row>
    <row r="11" spans="1:4" x14ac:dyDescent="0.3">
      <c r="A11" s="32" t="s">
        <v>76</v>
      </c>
      <c r="B11" s="33">
        <v>14673.333333333334</v>
      </c>
      <c r="C11" s="33">
        <v>11704.5</v>
      </c>
      <c r="D11" s="33">
        <v>14133.545454545454</v>
      </c>
    </row>
    <row r="12" spans="1:4" x14ac:dyDescent="0.3">
      <c r="A12" s="32" t="s">
        <v>712</v>
      </c>
      <c r="B12" s="33">
        <v>15523.340425531915</v>
      </c>
      <c r="C12" s="33">
        <v>13239.037735849057</v>
      </c>
      <c r="D12" s="33">
        <v>14312.66</v>
      </c>
    </row>
    <row r="16" spans="1:4" x14ac:dyDescent="0.3">
      <c r="A16" s="31" t="s">
        <v>711</v>
      </c>
      <c r="B16" t="s">
        <v>716</v>
      </c>
    </row>
    <row r="17" spans="1:2" x14ac:dyDescent="0.3">
      <c r="A17" s="32" t="s">
        <v>714</v>
      </c>
      <c r="B17" s="33">
        <v>15523.340425531915</v>
      </c>
    </row>
    <row r="18" spans="1:2" x14ac:dyDescent="0.3">
      <c r="A18" s="32" t="s">
        <v>715</v>
      </c>
      <c r="B18" s="33">
        <v>13239.037735849057</v>
      </c>
    </row>
    <row r="19" spans="1:2" x14ac:dyDescent="0.3">
      <c r="A19" s="32" t="s">
        <v>712</v>
      </c>
      <c r="B19" s="33">
        <v>14312.66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0BA2-9B9B-440C-90E5-75BA0103E344}">
  <sheetPr codeName="Arkusz3">
    <tabColor rgb="FF263C8E"/>
  </sheetPr>
  <dimension ref="A1:W101"/>
  <sheetViews>
    <sheetView topLeftCell="K1" workbookViewId="0">
      <selection activeCell="V20" sqref="V20"/>
    </sheetView>
  </sheetViews>
  <sheetFormatPr defaultRowHeight="14.4" x14ac:dyDescent="0.3"/>
  <cols>
    <col min="1" max="2" width="17.77734375" customWidth="1"/>
    <col min="3" max="3" width="23.21875" bestFit="1" customWidth="1"/>
    <col min="4" max="4" width="10.6640625" bestFit="1" customWidth="1"/>
    <col min="5" max="5" width="12" bestFit="1" customWidth="1"/>
    <col min="6" max="6" width="16.109375" bestFit="1" customWidth="1"/>
    <col min="7" max="7" width="19.5546875" customWidth="1"/>
    <col min="8" max="8" width="19.44140625" bestFit="1" customWidth="1"/>
    <col min="9" max="9" width="10.109375" bestFit="1" customWidth="1"/>
    <col min="10" max="10" width="19.88671875" bestFit="1" customWidth="1"/>
    <col min="11" max="11" width="23.77734375" bestFit="1" customWidth="1"/>
    <col min="12" max="12" width="16.88671875" bestFit="1" customWidth="1"/>
    <col min="13" max="13" width="16.88671875" customWidth="1"/>
    <col min="14" max="14" width="12.5546875" bestFit="1" customWidth="1"/>
    <col min="15" max="15" width="19.5546875" bestFit="1" customWidth="1"/>
    <col min="16" max="16" width="21.6640625" bestFit="1" customWidth="1"/>
    <col min="17" max="17" width="14.88671875" bestFit="1" customWidth="1"/>
    <col min="18" max="18" width="34.88671875" bestFit="1" customWidth="1"/>
    <col min="22" max="22" width="14.6640625" bestFit="1" customWidth="1"/>
  </cols>
  <sheetData>
    <row r="1" spans="1:23" x14ac:dyDescent="0.3">
      <c r="A1" s="28" t="s">
        <v>58</v>
      </c>
      <c r="B1" s="28" t="s">
        <v>708</v>
      </c>
      <c r="C1" s="28" t="s">
        <v>294</v>
      </c>
      <c r="D1" s="28" t="s">
        <v>22</v>
      </c>
      <c r="E1" s="28" t="s">
        <v>21</v>
      </c>
      <c r="F1" s="28" t="s">
        <v>295</v>
      </c>
      <c r="G1" s="28" t="s">
        <v>709</v>
      </c>
      <c r="H1" s="28" t="s">
        <v>296</v>
      </c>
      <c r="I1" s="28" t="s">
        <v>297</v>
      </c>
      <c r="J1" s="28" t="s">
        <v>298</v>
      </c>
      <c r="K1" s="28" t="s">
        <v>299</v>
      </c>
      <c r="L1" s="28" t="s">
        <v>300</v>
      </c>
      <c r="M1" s="28" t="s">
        <v>710</v>
      </c>
      <c r="N1" s="28" t="s">
        <v>301</v>
      </c>
      <c r="O1" s="28" t="s">
        <v>302</v>
      </c>
      <c r="P1" s="28" t="s">
        <v>303</v>
      </c>
      <c r="Q1" s="28" t="s">
        <v>304</v>
      </c>
      <c r="R1" s="28" t="s">
        <v>305</v>
      </c>
      <c r="V1" s="14" t="s">
        <v>28</v>
      </c>
    </row>
    <row r="2" spans="1:23" x14ac:dyDescent="0.3">
      <c r="A2" t="s">
        <v>306</v>
      </c>
      <c r="B2" t="str">
        <f>IF(MOD(MID(A2,10,1),2)=0,"Kobieta","Mężczyzna")</f>
        <v>Kobieta</v>
      </c>
      <c r="C2" t="s">
        <v>307</v>
      </c>
      <c r="D2" t="s">
        <v>87</v>
      </c>
      <c r="E2" t="s">
        <v>80</v>
      </c>
      <c r="F2" s="29">
        <v>43760</v>
      </c>
      <c r="G2" s="29" t="str">
        <f ca="1">DATEDIF(F2,TODAY(),"Y")&amp;" lat, "&amp;DATEDIF(F2,TODAY(),"YM")&amp;" mies., "&amp;DATEDIF(F2,TODAY(),"MD")&amp;" dni"</f>
        <v>5 lat, 4 mies., 5 dni</v>
      </c>
      <c r="H2">
        <v>23776</v>
      </c>
      <c r="I2">
        <v>3.23</v>
      </c>
      <c r="J2">
        <v>22</v>
      </c>
      <c r="K2">
        <v>40</v>
      </c>
      <c r="L2">
        <v>2</v>
      </c>
      <c r="M2">
        <f>VLOOKUP(L2,$V$11:$W$15,2,FALSE)</f>
        <v>3500</v>
      </c>
      <c r="N2" t="s">
        <v>81</v>
      </c>
      <c r="O2" t="s">
        <v>78</v>
      </c>
      <c r="P2">
        <v>32</v>
      </c>
      <c r="Q2" t="s">
        <v>308</v>
      </c>
      <c r="R2" t="s">
        <v>309</v>
      </c>
      <c r="V2" s="30">
        <f>SUM(H:H)</f>
        <v>1431266</v>
      </c>
      <c r="W2" s="13"/>
    </row>
    <row r="3" spans="1:23" x14ac:dyDescent="0.3">
      <c r="A3" t="s">
        <v>310</v>
      </c>
      <c r="B3" t="str">
        <f t="shared" ref="B3:B66" si="0">IF(MOD(MID(A3,10,1),2)=0,"Kobieta","Mężczyzna")</f>
        <v>Mężczyzna</v>
      </c>
      <c r="C3" t="s">
        <v>311</v>
      </c>
      <c r="D3" t="s">
        <v>87</v>
      </c>
      <c r="E3" t="s">
        <v>85</v>
      </c>
      <c r="F3" s="29">
        <v>44957</v>
      </c>
      <c r="G3" s="29" t="str">
        <f t="shared" ref="G3:G66" ca="1" si="1">DATEDIF(F3,TODAY(),"Y")&amp;" lat, "&amp;DATEDIF(F3,TODAY(),"YM")&amp;" mies., "&amp;DATEDIF(F3,TODAY(),"MD")&amp;" dni"</f>
        <v>2 lat, 0 mies., 27 dni</v>
      </c>
      <c r="H3">
        <v>19214</v>
      </c>
      <c r="I3">
        <v>19.37</v>
      </c>
      <c r="J3">
        <v>26</v>
      </c>
      <c r="K3">
        <v>40</v>
      </c>
      <c r="L3">
        <v>5</v>
      </c>
      <c r="M3">
        <f t="shared" ref="M3:M66" si="2">VLOOKUP(L3,$V$11:$W$15,2,FALSE)</f>
        <v>8000</v>
      </c>
      <c r="N3" t="s">
        <v>84</v>
      </c>
      <c r="O3" t="s">
        <v>69</v>
      </c>
      <c r="P3">
        <v>20</v>
      </c>
      <c r="Q3" t="s">
        <v>312</v>
      </c>
      <c r="R3" t="s">
        <v>313</v>
      </c>
      <c r="V3" s="14" t="s">
        <v>30</v>
      </c>
    </row>
    <row r="4" spans="1:23" x14ac:dyDescent="0.3">
      <c r="A4" t="s">
        <v>314</v>
      </c>
      <c r="B4" t="str">
        <f t="shared" si="0"/>
        <v>Mężczyzna</v>
      </c>
      <c r="C4" t="s">
        <v>315</v>
      </c>
      <c r="D4" t="s">
        <v>27</v>
      </c>
      <c r="E4" t="s">
        <v>29</v>
      </c>
      <c r="F4" s="29">
        <v>45649</v>
      </c>
      <c r="G4" s="29" t="str">
        <f t="shared" ca="1" si="1"/>
        <v>0 lat, 2 mies., 4 dni</v>
      </c>
      <c r="H4">
        <v>16135</v>
      </c>
      <c r="I4">
        <v>6.27</v>
      </c>
      <c r="J4">
        <v>27</v>
      </c>
      <c r="K4">
        <v>42</v>
      </c>
      <c r="L4">
        <v>3</v>
      </c>
      <c r="M4">
        <f t="shared" si="2"/>
        <v>5000</v>
      </c>
      <c r="N4" t="s">
        <v>82</v>
      </c>
      <c r="O4" t="s">
        <v>78</v>
      </c>
      <c r="P4">
        <v>16</v>
      </c>
      <c r="Q4" t="s">
        <v>316</v>
      </c>
      <c r="R4" t="s">
        <v>317</v>
      </c>
      <c r="V4" s="30">
        <f>AVERAGE(H:H)</f>
        <v>14312.66</v>
      </c>
      <c r="W4" s="13"/>
    </row>
    <row r="5" spans="1:23" x14ac:dyDescent="0.3">
      <c r="A5" t="s">
        <v>318</v>
      </c>
      <c r="B5" t="str">
        <f t="shared" si="0"/>
        <v>Mężczyzna</v>
      </c>
      <c r="C5" t="s">
        <v>319</v>
      </c>
      <c r="D5" t="s">
        <v>320</v>
      </c>
      <c r="E5" t="s">
        <v>29</v>
      </c>
      <c r="F5" s="29">
        <v>45401</v>
      </c>
      <c r="G5" s="29" t="str">
        <f t="shared" ca="1" si="1"/>
        <v>0 lat, 10 mies., 8 dni</v>
      </c>
      <c r="H5">
        <v>12751</v>
      </c>
      <c r="I5">
        <v>7.12</v>
      </c>
      <c r="J5">
        <v>29</v>
      </c>
      <c r="K5">
        <v>40</v>
      </c>
      <c r="L5">
        <v>3</v>
      </c>
      <c r="M5">
        <f t="shared" si="2"/>
        <v>5000</v>
      </c>
      <c r="N5" t="s">
        <v>77</v>
      </c>
      <c r="O5" t="s">
        <v>69</v>
      </c>
      <c r="P5">
        <v>25</v>
      </c>
      <c r="Q5" t="s">
        <v>321</v>
      </c>
      <c r="R5" t="s">
        <v>322</v>
      </c>
      <c r="V5" s="14" t="s">
        <v>33</v>
      </c>
    </row>
    <row r="6" spans="1:23" x14ac:dyDescent="0.3">
      <c r="A6" t="s">
        <v>323</v>
      </c>
      <c r="B6" t="str">
        <f t="shared" si="0"/>
        <v>Kobieta</v>
      </c>
      <c r="C6" t="s">
        <v>324</v>
      </c>
      <c r="D6" t="s">
        <v>27</v>
      </c>
      <c r="E6" t="s">
        <v>76</v>
      </c>
      <c r="F6" s="29">
        <v>42245</v>
      </c>
      <c r="G6" s="29" t="str">
        <f t="shared" ca="1" si="1"/>
        <v>9 lat, 5 mies., 29 dni</v>
      </c>
      <c r="H6">
        <v>22740</v>
      </c>
      <c r="I6">
        <v>12.28</v>
      </c>
      <c r="J6">
        <v>25</v>
      </c>
      <c r="K6">
        <v>40</v>
      </c>
      <c r="L6">
        <v>4</v>
      </c>
      <c r="M6">
        <f t="shared" si="2"/>
        <v>6500</v>
      </c>
      <c r="N6" t="s">
        <v>84</v>
      </c>
      <c r="O6" t="s">
        <v>79</v>
      </c>
      <c r="P6">
        <v>6</v>
      </c>
      <c r="Q6" t="s">
        <v>325</v>
      </c>
      <c r="R6" t="s">
        <v>326</v>
      </c>
      <c r="V6" s="30">
        <f>MEDIAN(H:H)</f>
        <v>13576.5</v>
      </c>
      <c r="W6" s="13"/>
    </row>
    <row r="7" spans="1:23" x14ac:dyDescent="0.3">
      <c r="A7" t="s">
        <v>327</v>
      </c>
      <c r="B7" t="str">
        <f t="shared" si="0"/>
        <v>Kobieta</v>
      </c>
      <c r="C7" t="s">
        <v>328</v>
      </c>
      <c r="D7" t="s">
        <v>27</v>
      </c>
      <c r="E7" t="s">
        <v>80</v>
      </c>
      <c r="F7" s="29">
        <v>45709</v>
      </c>
      <c r="G7" s="29" t="str">
        <f t="shared" ca="1" si="1"/>
        <v>0 lat, 0 mies., 6 dni</v>
      </c>
      <c r="H7">
        <v>9681</v>
      </c>
      <c r="I7">
        <v>3.67</v>
      </c>
      <c r="J7">
        <v>30</v>
      </c>
      <c r="K7">
        <v>42</v>
      </c>
      <c r="L7">
        <v>3</v>
      </c>
      <c r="M7">
        <f t="shared" si="2"/>
        <v>5000</v>
      </c>
      <c r="N7" t="s">
        <v>82</v>
      </c>
      <c r="O7" t="s">
        <v>74</v>
      </c>
      <c r="P7">
        <v>18</v>
      </c>
      <c r="Q7" t="s">
        <v>329</v>
      </c>
      <c r="R7" t="s">
        <v>330</v>
      </c>
    </row>
    <row r="8" spans="1:23" x14ac:dyDescent="0.3">
      <c r="A8" t="s">
        <v>331</v>
      </c>
      <c r="B8" t="str">
        <f t="shared" si="0"/>
        <v>Mężczyzna</v>
      </c>
      <c r="C8" t="s">
        <v>332</v>
      </c>
      <c r="D8" t="s">
        <v>27</v>
      </c>
      <c r="E8" t="s">
        <v>24</v>
      </c>
      <c r="F8" s="29">
        <v>45060</v>
      </c>
      <c r="G8" s="29" t="str">
        <f t="shared" ca="1" si="1"/>
        <v>1 lat, 9 mies., 13 dni</v>
      </c>
      <c r="H8">
        <v>13311</v>
      </c>
      <c r="I8">
        <v>5.61</v>
      </c>
      <c r="J8">
        <v>20</v>
      </c>
      <c r="K8">
        <v>42</v>
      </c>
      <c r="L8">
        <v>3</v>
      </c>
      <c r="M8">
        <f t="shared" si="2"/>
        <v>5000</v>
      </c>
      <c r="N8" t="s">
        <v>81</v>
      </c>
      <c r="O8" t="s">
        <v>74</v>
      </c>
      <c r="P8">
        <v>38</v>
      </c>
      <c r="Q8" t="s">
        <v>333</v>
      </c>
      <c r="R8" t="s">
        <v>334</v>
      </c>
    </row>
    <row r="9" spans="1:23" x14ac:dyDescent="0.3">
      <c r="A9" t="s">
        <v>335</v>
      </c>
      <c r="B9" t="str">
        <f t="shared" si="0"/>
        <v>Kobieta</v>
      </c>
      <c r="C9" t="s">
        <v>336</v>
      </c>
      <c r="D9" t="s">
        <v>337</v>
      </c>
      <c r="E9" t="s">
        <v>31</v>
      </c>
      <c r="F9" s="29">
        <v>43514</v>
      </c>
      <c r="G9" s="29" t="str">
        <f t="shared" ca="1" si="1"/>
        <v>6 lat, 0 mies., 9 dni</v>
      </c>
      <c r="H9">
        <v>18341</v>
      </c>
      <c r="I9">
        <v>1.63</v>
      </c>
      <c r="J9">
        <v>27</v>
      </c>
      <c r="K9">
        <v>40</v>
      </c>
      <c r="L9">
        <v>5</v>
      </c>
      <c r="M9">
        <f t="shared" si="2"/>
        <v>8000</v>
      </c>
      <c r="N9" t="s">
        <v>84</v>
      </c>
      <c r="O9" t="s">
        <v>69</v>
      </c>
      <c r="P9">
        <v>36</v>
      </c>
      <c r="Q9" t="s">
        <v>338</v>
      </c>
      <c r="R9" t="s">
        <v>339</v>
      </c>
    </row>
    <row r="10" spans="1:23" x14ac:dyDescent="0.3">
      <c r="A10" t="s">
        <v>340</v>
      </c>
      <c r="B10" t="str">
        <f t="shared" si="0"/>
        <v>Mężczyzna</v>
      </c>
      <c r="C10" t="s">
        <v>341</v>
      </c>
      <c r="D10" t="s">
        <v>337</v>
      </c>
      <c r="E10" t="s">
        <v>80</v>
      </c>
      <c r="F10" s="29">
        <v>43025</v>
      </c>
      <c r="G10" s="29" t="str">
        <f t="shared" ca="1" si="1"/>
        <v>7 lat, 4 mies., 10 dni</v>
      </c>
      <c r="H10">
        <v>10739</v>
      </c>
      <c r="I10">
        <v>4.8</v>
      </c>
      <c r="J10">
        <v>28</v>
      </c>
      <c r="K10">
        <v>40</v>
      </c>
      <c r="L10">
        <v>4</v>
      </c>
      <c r="M10">
        <f t="shared" si="2"/>
        <v>6500</v>
      </c>
      <c r="N10" t="s">
        <v>72</v>
      </c>
      <c r="O10" t="s">
        <v>74</v>
      </c>
      <c r="P10">
        <v>34</v>
      </c>
      <c r="Q10" t="s">
        <v>342</v>
      </c>
      <c r="R10" t="s">
        <v>343</v>
      </c>
      <c r="V10" s="3" t="s">
        <v>36</v>
      </c>
      <c r="W10" s="3" t="s">
        <v>23</v>
      </c>
    </row>
    <row r="11" spans="1:23" x14ac:dyDescent="0.3">
      <c r="A11" t="s">
        <v>344</v>
      </c>
      <c r="B11" t="str">
        <f t="shared" si="0"/>
        <v>Kobieta</v>
      </c>
      <c r="C11" t="s">
        <v>345</v>
      </c>
      <c r="D11" t="s">
        <v>70</v>
      </c>
      <c r="E11" t="s">
        <v>80</v>
      </c>
      <c r="F11" s="29">
        <v>44155</v>
      </c>
      <c r="G11" s="29" t="str">
        <f t="shared" ca="1" si="1"/>
        <v>4 lat, 3 mies., 7 dni</v>
      </c>
      <c r="H11">
        <v>18720</v>
      </c>
      <c r="I11">
        <v>9.85</v>
      </c>
      <c r="J11">
        <v>26</v>
      </c>
      <c r="K11">
        <v>36</v>
      </c>
      <c r="L11">
        <v>5</v>
      </c>
      <c r="M11">
        <f t="shared" si="2"/>
        <v>8000</v>
      </c>
      <c r="N11" t="s">
        <v>77</v>
      </c>
      <c r="O11" t="s">
        <v>74</v>
      </c>
      <c r="P11">
        <v>13</v>
      </c>
      <c r="Q11" t="s">
        <v>346</v>
      </c>
      <c r="R11" t="s">
        <v>347</v>
      </c>
      <c r="V11">
        <v>1</v>
      </c>
      <c r="W11">
        <v>2500</v>
      </c>
    </row>
    <row r="12" spans="1:23" x14ac:dyDescent="0.3">
      <c r="A12" t="s">
        <v>348</v>
      </c>
      <c r="B12" t="str">
        <f t="shared" si="0"/>
        <v>Kobieta</v>
      </c>
      <c r="C12" t="s">
        <v>349</v>
      </c>
      <c r="D12" t="s">
        <v>87</v>
      </c>
      <c r="E12" t="s">
        <v>76</v>
      </c>
      <c r="F12" s="29">
        <v>43503</v>
      </c>
      <c r="G12" s="29" t="str">
        <f t="shared" ca="1" si="1"/>
        <v>6 lat, 0 mies., 20 dni</v>
      </c>
      <c r="H12">
        <v>21131</v>
      </c>
      <c r="I12">
        <v>7.78</v>
      </c>
      <c r="J12">
        <v>21</v>
      </c>
      <c r="K12">
        <v>36</v>
      </c>
      <c r="L12">
        <v>3</v>
      </c>
      <c r="M12">
        <f t="shared" si="2"/>
        <v>5000</v>
      </c>
      <c r="N12" t="s">
        <v>77</v>
      </c>
      <c r="O12" t="s">
        <v>69</v>
      </c>
      <c r="P12">
        <v>32</v>
      </c>
      <c r="Q12" t="s">
        <v>350</v>
      </c>
      <c r="R12" t="s">
        <v>351</v>
      </c>
      <c r="V12">
        <v>2</v>
      </c>
      <c r="W12">
        <v>3500</v>
      </c>
    </row>
    <row r="13" spans="1:23" x14ac:dyDescent="0.3">
      <c r="A13" t="s">
        <v>352</v>
      </c>
      <c r="B13" t="str">
        <f t="shared" si="0"/>
        <v>Kobieta</v>
      </c>
      <c r="C13" t="s">
        <v>353</v>
      </c>
      <c r="D13" t="s">
        <v>32</v>
      </c>
      <c r="E13" t="s">
        <v>76</v>
      </c>
      <c r="F13" s="29">
        <v>42250</v>
      </c>
      <c r="G13" s="29" t="str">
        <f t="shared" ca="1" si="1"/>
        <v>9 lat, 5 mies., 24 dni</v>
      </c>
      <c r="H13">
        <v>23424</v>
      </c>
      <c r="I13">
        <v>15.64</v>
      </c>
      <c r="J13">
        <v>24</v>
      </c>
      <c r="K13">
        <v>40</v>
      </c>
      <c r="L13">
        <v>3</v>
      </c>
      <c r="M13">
        <f t="shared" si="2"/>
        <v>5000</v>
      </c>
      <c r="N13" t="s">
        <v>72</v>
      </c>
      <c r="O13" t="s">
        <v>69</v>
      </c>
      <c r="P13">
        <v>6</v>
      </c>
      <c r="Q13" t="s">
        <v>354</v>
      </c>
      <c r="R13" t="s">
        <v>355</v>
      </c>
      <c r="V13">
        <v>3</v>
      </c>
      <c r="W13">
        <v>5000</v>
      </c>
    </row>
    <row r="14" spans="1:23" x14ac:dyDescent="0.3">
      <c r="A14" t="s">
        <v>356</v>
      </c>
      <c r="B14" t="str">
        <f t="shared" si="0"/>
        <v>Mężczyzna</v>
      </c>
      <c r="C14" t="s">
        <v>357</v>
      </c>
      <c r="D14" t="s">
        <v>70</v>
      </c>
      <c r="E14" t="s">
        <v>85</v>
      </c>
      <c r="F14" s="29">
        <v>45380</v>
      </c>
      <c r="G14" s="29" t="str">
        <f t="shared" ca="1" si="1"/>
        <v>0 lat, 10 mies., 29 dni</v>
      </c>
      <c r="H14">
        <v>16146</v>
      </c>
      <c r="I14">
        <v>6.8</v>
      </c>
      <c r="J14">
        <v>27</v>
      </c>
      <c r="K14">
        <v>40</v>
      </c>
      <c r="L14">
        <v>1</v>
      </c>
      <c r="M14">
        <f t="shared" si="2"/>
        <v>2500</v>
      </c>
      <c r="N14" t="s">
        <v>82</v>
      </c>
      <c r="O14" t="s">
        <v>79</v>
      </c>
      <c r="P14">
        <v>28</v>
      </c>
      <c r="Q14" t="s">
        <v>358</v>
      </c>
      <c r="R14" t="s">
        <v>359</v>
      </c>
      <c r="V14">
        <v>4</v>
      </c>
      <c r="W14">
        <v>6500</v>
      </c>
    </row>
    <row r="15" spans="1:23" x14ac:dyDescent="0.3">
      <c r="A15" t="s">
        <v>360</v>
      </c>
      <c r="B15" t="str">
        <f t="shared" si="0"/>
        <v>Mężczyzna</v>
      </c>
      <c r="C15" t="s">
        <v>361</v>
      </c>
      <c r="D15" t="s">
        <v>70</v>
      </c>
      <c r="E15" t="s">
        <v>26</v>
      </c>
      <c r="F15" s="29">
        <v>42072</v>
      </c>
      <c r="G15" s="29" t="str">
        <f t="shared" ca="1" si="1"/>
        <v>9 lat, 11 mies., 18 dni</v>
      </c>
      <c r="H15">
        <v>12602</v>
      </c>
      <c r="I15">
        <v>5.75</v>
      </c>
      <c r="J15">
        <v>26</v>
      </c>
      <c r="K15">
        <v>36</v>
      </c>
      <c r="L15">
        <v>1</v>
      </c>
      <c r="M15">
        <f t="shared" si="2"/>
        <v>2500</v>
      </c>
      <c r="N15" t="s">
        <v>72</v>
      </c>
      <c r="O15" t="s">
        <v>78</v>
      </c>
      <c r="P15">
        <v>38</v>
      </c>
      <c r="Q15" t="s">
        <v>362</v>
      </c>
      <c r="R15" t="s">
        <v>363</v>
      </c>
      <c r="V15">
        <v>5</v>
      </c>
      <c r="W15">
        <v>8000</v>
      </c>
    </row>
    <row r="16" spans="1:23" x14ac:dyDescent="0.3">
      <c r="A16" t="s">
        <v>364</v>
      </c>
      <c r="B16" t="str">
        <f t="shared" si="0"/>
        <v>Mężczyzna</v>
      </c>
      <c r="C16" t="s">
        <v>365</v>
      </c>
      <c r="D16" t="s">
        <v>320</v>
      </c>
      <c r="E16" t="s">
        <v>31</v>
      </c>
      <c r="F16" s="29">
        <v>42281</v>
      </c>
      <c r="G16" s="29" t="str">
        <f t="shared" ca="1" si="1"/>
        <v>9 lat, 4 mies., 23 dni</v>
      </c>
      <c r="H16">
        <v>13648</v>
      </c>
      <c r="I16">
        <v>12.82</v>
      </c>
      <c r="J16">
        <v>25</v>
      </c>
      <c r="K16">
        <v>42</v>
      </c>
      <c r="L16">
        <v>5</v>
      </c>
      <c r="M16">
        <f t="shared" si="2"/>
        <v>8000</v>
      </c>
      <c r="N16" t="s">
        <v>77</v>
      </c>
      <c r="O16" t="s">
        <v>74</v>
      </c>
      <c r="P16">
        <v>4</v>
      </c>
      <c r="Q16" t="s">
        <v>366</v>
      </c>
      <c r="R16" t="s">
        <v>367</v>
      </c>
    </row>
    <row r="17" spans="1:22" x14ac:dyDescent="0.3">
      <c r="A17" t="s">
        <v>368</v>
      </c>
      <c r="B17" t="str">
        <f t="shared" si="0"/>
        <v>Kobieta</v>
      </c>
      <c r="C17" t="s">
        <v>369</v>
      </c>
      <c r="D17" t="s">
        <v>320</v>
      </c>
      <c r="E17" t="s">
        <v>85</v>
      </c>
      <c r="F17" s="29">
        <v>45306</v>
      </c>
      <c r="G17" s="29" t="str">
        <f t="shared" ca="1" si="1"/>
        <v>1 lat, 1 mies., 12 dni</v>
      </c>
      <c r="H17">
        <v>10511</v>
      </c>
      <c r="I17">
        <v>12.26</v>
      </c>
      <c r="J17">
        <v>26</v>
      </c>
      <c r="K17">
        <v>42</v>
      </c>
      <c r="L17">
        <v>5</v>
      </c>
      <c r="M17">
        <f t="shared" si="2"/>
        <v>8000</v>
      </c>
      <c r="N17" t="s">
        <v>82</v>
      </c>
      <c r="O17" t="s">
        <v>78</v>
      </c>
      <c r="P17">
        <v>31</v>
      </c>
      <c r="Q17" t="s">
        <v>370</v>
      </c>
      <c r="R17" t="s">
        <v>371</v>
      </c>
    </row>
    <row r="18" spans="1:22" x14ac:dyDescent="0.3">
      <c r="A18" t="s">
        <v>372</v>
      </c>
      <c r="B18" t="str">
        <f t="shared" si="0"/>
        <v>Kobieta</v>
      </c>
      <c r="C18" t="s">
        <v>373</v>
      </c>
      <c r="D18" t="s">
        <v>27</v>
      </c>
      <c r="E18" t="s">
        <v>26</v>
      </c>
      <c r="F18" s="29">
        <v>43142</v>
      </c>
      <c r="G18" s="29" t="str">
        <f t="shared" ca="1" si="1"/>
        <v>7 lat, 0 mies., 16 dni</v>
      </c>
      <c r="H18">
        <v>14193</v>
      </c>
      <c r="I18">
        <v>17.45</v>
      </c>
      <c r="J18">
        <v>22</v>
      </c>
      <c r="K18">
        <v>40</v>
      </c>
      <c r="L18">
        <v>4</v>
      </c>
      <c r="M18">
        <f t="shared" si="2"/>
        <v>6500</v>
      </c>
      <c r="N18" t="s">
        <v>82</v>
      </c>
      <c r="O18" t="s">
        <v>74</v>
      </c>
      <c r="P18">
        <v>14</v>
      </c>
      <c r="Q18" t="s">
        <v>374</v>
      </c>
      <c r="R18" t="s">
        <v>375</v>
      </c>
      <c r="V18" s="14">
        <f>AVERAGEIFS(H2:H100, E2:E100, "HR")</f>
        <v>13417.578947368422</v>
      </c>
    </row>
    <row r="19" spans="1:22" x14ac:dyDescent="0.3">
      <c r="A19" t="s">
        <v>376</v>
      </c>
      <c r="B19" t="str">
        <f t="shared" si="0"/>
        <v>Kobieta</v>
      </c>
      <c r="C19" t="s">
        <v>377</v>
      </c>
      <c r="D19" t="s">
        <v>27</v>
      </c>
      <c r="E19" t="s">
        <v>80</v>
      </c>
      <c r="F19" s="29">
        <v>44358</v>
      </c>
      <c r="G19" s="29" t="str">
        <f t="shared" ca="1" si="1"/>
        <v>3 lat, 8 mies., 16 dni</v>
      </c>
      <c r="H19">
        <v>11796</v>
      </c>
      <c r="I19">
        <v>16.059999999999999</v>
      </c>
      <c r="J19">
        <v>27</v>
      </c>
      <c r="K19">
        <v>36</v>
      </c>
      <c r="L19">
        <v>3</v>
      </c>
      <c r="M19">
        <f t="shared" si="2"/>
        <v>5000</v>
      </c>
      <c r="N19" t="s">
        <v>72</v>
      </c>
      <c r="O19" t="s">
        <v>69</v>
      </c>
      <c r="P19">
        <v>20</v>
      </c>
      <c r="Q19" t="s">
        <v>378</v>
      </c>
      <c r="R19" t="s">
        <v>379</v>
      </c>
    </row>
    <row r="20" spans="1:22" x14ac:dyDescent="0.3">
      <c r="A20" t="s">
        <v>380</v>
      </c>
      <c r="B20" t="str">
        <f t="shared" si="0"/>
        <v>Kobieta</v>
      </c>
      <c r="C20" t="s">
        <v>381</v>
      </c>
      <c r="D20" t="s">
        <v>320</v>
      </c>
      <c r="E20" t="s">
        <v>76</v>
      </c>
      <c r="F20" s="29">
        <v>43755</v>
      </c>
      <c r="G20" s="29" t="str">
        <f t="shared" ca="1" si="1"/>
        <v>5 lat, 4 mies., 10 dni</v>
      </c>
      <c r="H20">
        <v>24774</v>
      </c>
      <c r="I20">
        <v>0.15</v>
      </c>
      <c r="J20">
        <v>21</v>
      </c>
      <c r="K20">
        <v>42</v>
      </c>
      <c r="L20">
        <v>1</v>
      </c>
      <c r="M20">
        <f t="shared" si="2"/>
        <v>2500</v>
      </c>
      <c r="N20" t="s">
        <v>81</v>
      </c>
      <c r="O20" t="s">
        <v>78</v>
      </c>
      <c r="P20">
        <v>22</v>
      </c>
      <c r="Q20" t="s">
        <v>382</v>
      </c>
      <c r="R20" t="s">
        <v>383</v>
      </c>
    </row>
    <row r="21" spans="1:22" x14ac:dyDescent="0.3">
      <c r="A21" t="s">
        <v>384</v>
      </c>
      <c r="B21" t="str">
        <f t="shared" si="0"/>
        <v>Kobieta</v>
      </c>
      <c r="C21" t="s">
        <v>385</v>
      </c>
      <c r="D21" t="s">
        <v>70</v>
      </c>
      <c r="E21" t="s">
        <v>29</v>
      </c>
      <c r="F21" s="29">
        <v>44410</v>
      </c>
      <c r="G21" s="29" t="str">
        <f t="shared" ca="1" si="1"/>
        <v>3 lat, 6 mies., 25 dni</v>
      </c>
      <c r="H21">
        <v>12681</v>
      </c>
      <c r="I21">
        <v>8.5500000000000007</v>
      </c>
      <c r="J21">
        <v>25</v>
      </c>
      <c r="K21">
        <v>40</v>
      </c>
      <c r="L21">
        <v>5</v>
      </c>
      <c r="M21">
        <f t="shared" si="2"/>
        <v>8000</v>
      </c>
      <c r="N21" t="s">
        <v>81</v>
      </c>
      <c r="O21" t="s">
        <v>79</v>
      </c>
      <c r="P21">
        <v>34</v>
      </c>
      <c r="Q21" t="s">
        <v>386</v>
      </c>
      <c r="R21" t="s">
        <v>387</v>
      </c>
    </row>
    <row r="22" spans="1:22" x14ac:dyDescent="0.3">
      <c r="A22" t="s">
        <v>388</v>
      </c>
      <c r="B22" t="str">
        <f t="shared" si="0"/>
        <v>Mężczyzna</v>
      </c>
      <c r="C22" t="s">
        <v>389</v>
      </c>
      <c r="D22" t="s">
        <v>32</v>
      </c>
      <c r="E22" t="s">
        <v>29</v>
      </c>
      <c r="F22" s="29">
        <v>42292</v>
      </c>
      <c r="G22" s="29" t="str">
        <f t="shared" ca="1" si="1"/>
        <v>9 lat, 4 mies., 12 dni</v>
      </c>
      <c r="H22">
        <v>12127</v>
      </c>
      <c r="I22">
        <v>9.07</v>
      </c>
      <c r="J22">
        <v>23</v>
      </c>
      <c r="K22">
        <v>36</v>
      </c>
      <c r="L22">
        <v>1</v>
      </c>
      <c r="M22">
        <f t="shared" si="2"/>
        <v>2500</v>
      </c>
      <c r="N22" t="s">
        <v>81</v>
      </c>
      <c r="O22" t="s">
        <v>74</v>
      </c>
      <c r="P22">
        <v>37</v>
      </c>
      <c r="Q22" t="s">
        <v>390</v>
      </c>
      <c r="R22" t="s">
        <v>391</v>
      </c>
    </row>
    <row r="23" spans="1:22" x14ac:dyDescent="0.3">
      <c r="A23" t="s">
        <v>392</v>
      </c>
      <c r="B23" t="str">
        <f t="shared" si="0"/>
        <v>Mężczyzna</v>
      </c>
      <c r="C23" t="s">
        <v>393</v>
      </c>
      <c r="D23" t="s">
        <v>320</v>
      </c>
      <c r="E23" t="s">
        <v>85</v>
      </c>
      <c r="F23" s="29">
        <v>44141</v>
      </c>
      <c r="G23" s="29" t="str">
        <f t="shared" ca="1" si="1"/>
        <v>4 lat, 3 mies., 21 dni</v>
      </c>
      <c r="H23">
        <v>9670</v>
      </c>
      <c r="I23">
        <v>4.07</v>
      </c>
      <c r="J23">
        <v>21</v>
      </c>
      <c r="K23">
        <v>40</v>
      </c>
      <c r="L23">
        <v>5</v>
      </c>
      <c r="M23">
        <f t="shared" si="2"/>
        <v>8000</v>
      </c>
      <c r="N23" t="s">
        <v>84</v>
      </c>
      <c r="O23" t="s">
        <v>74</v>
      </c>
      <c r="P23">
        <v>37</v>
      </c>
      <c r="Q23" t="s">
        <v>394</v>
      </c>
      <c r="R23" t="s">
        <v>395</v>
      </c>
    </row>
    <row r="24" spans="1:22" x14ac:dyDescent="0.3">
      <c r="A24" t="s">
        <v>396</v>
      </c>
      <c r="B24" t="str">
        <f t="shared" si="0"/>
        <v>Mężczyzna</v>
      </c>
      <c r="C24" t="s">
        <v>397</v>
      </c>
      <c r="D24" t="s">
        <v>70</v>
      </c>
      <c r="E24" t="s">
        <v>31</v>
      </c>
      <c r="F24" s="29">
        <v>44927</v>
      </c>
      <c r="G24" s="29" t="str">
        <f t="shared" ca="1" si="1"/>
        <v>2 lat, 1 mies., 26 dni</v>
      </c>
      <c r="H24">
        <v>8218</v>
      </c>
      <c r="I24">
        <v>5.15</v>
      </c>
      <c r="J24">
        <v>21</v>
      </c>
      <c r="K24">
        <v>36</v>
      </c>
      <c r="L24">
        <v>3</v>
      </c>
      <c r="M24">
        <f t="shared" si="2"/>
        <v>5000</v>
      </c>
      <c r="N24" t="s">
        <v>82</v>
      </c>
      <c r="O24" t="s">
        <v>74</v>
      </c>
      <c r="P24">
        <v>12</v>
      </c>
      <c r="Q24" t="s">
        <v>398</v>
      </c>
      <c r="R24" t="s">
        <v>399</v>
      </c>
    </row>
    <row r="25" spans="1:22" x14ac:dyDescent="0.3">
      <c r="A25" t="s">
        <v>400</v>
      </c>
      <c r="B25" t="str">
        <f t="shared" si="0"/>
        <v>Kobieta</v>
      </c>
      <c r="C25" t="s">
        <v>401</v>
      </c>
      <c r="D25" t="s">
        <v>27</v>
      </c>
      <c r="E25" t="s">
        <v>31</v>
      </c>
      <c r="F25" s="29">
        <v>42999</v>
      </c>
      <c r="G25" s="29" t="str">
        <f t="shared" ca="1" si="1"/>
        <v>7 lat, 5 mies., 6 dni</v>
      </c>
      <c r="H25">
        <v>24127</v>
      </c>
      <c r="I25">
        <v>16.95</v>
      </c>
      <c r="J25">
        <v>20</v>
      </c>
      <c r="K25">
        <v>40</v>
      </c>
      <c r="L25">
        <v>3</v>
      </c>
      <c r="M25">
        <f t="shared" si="2"/>
        <v>5000</v>
      </c>
      <c r="N25" t="s">
        <v>82</v>
      </c>
      <c r="O25" t="s">
        <v>78</v>
      </c>
      <c r="P25">
        <v>3</v>
      </c>
      <c r="Q25" t="s">
        <v>402</v>
      </c>
      <c r="R25" t="s">
        <v>403</v>
      </c>
    </row>
    <row r="26" spans="1:22" x14ac:dyDescent="0.3">
      <c r="A26" t="s">
        <v>404</v>
      </c>
      <c r="B26" t="str">
        <f t="shared" si="0"/>
        <v>Kobieta</v>
      </c>
      <c r="C26" t="s">
        <v>405</v>
      </c>
      <c r="D26" t="s">
        <v>27</v>
      </c>
      <c r="E26" t="s">
        <v>80</v>
      </c>
      <c r="F26" s="29">
        <v>43919</v>
      </c>
      <c r="G26" s="29" t="str">
        <f t="shared" ca="1" si="1"/>
        <v>4 lat, 10 mies., 29 dni</v>
      </c>
      <c r="H26">
        <v>5421</v>
      </c>
      <c r="I26">
        <v>1.3</v>
      </c>
      <c r="J26">
        <v>30</v>
      </c>
      <c r="K26">
        <v>40</v>
      </c>
      <c r="L26">
        <v>2</v>
      </c>
      <c r="M26">
        <f t="shared" si="2"/>
        <v>3500</v>
      </c>
      <c r="N26" t="s">
        <v>72</v>
      </c>
      <c r="O26" t="s">
        <v>74</v>
      </c>
      <c r="P26">
        <v>13</v>
      </c>
      <c r="Q26" t="s">
        <v>406</v>
      </c>
      <c r="R26" t="s">
        <v>407</v>
      </c>
    </row>
    <row r="27" spans="1:22" x14ac:dyDescent="0.3">
      <c r="A27" t="s">
        <v>408</v>
      </c>
      <c r="B27" t="str">
        <f t="shared" si="0"/>
        <v>Mężczyzna</v>
      </c>
      <c r="C27" t="s">
        <v>409</v>
      </c>
      <c r="D27" t="s">
        <v>70</v>
      </c>
      <c r="E27" t="s">
        <v>29</v>
      </c>
      <c r="F27" s="29">
        <v>44090</v>
      </c>
      <c r="G27" s="29" t="str">
        <f t="shared" ca="1" si="1"/>
        <v>4 lat, 5 mies., 11 dni</v>
      </c>
      <c r="H27">
        <v>23529</v>
      </c>
      <c r="I27">
        <v>9.52</v>
      </c>
      <c r="J27">
        <v>30</v>
      </c>
      <c r="K27">
        <v>42</v>
      </c>
      <c r="L27">
        <v>1</v>
      </c>
      <c r="M27">
        <f t="shared" si="2"/>
        <v>2500</v>
      </c>
      <c r="N27" t="s">
        <v>82</v>
      </c>
      <c r="O27" t="s">
        <v>79</v>
      </c>
      <c r="P27">
        <v>13</v>
      </c>
      <c r="Q27" t="s">
        <v>410</v>
      </c>
      <c r="R27" t="s">
        <v>411</v>
      </c>
    </row>
    <row r="28" spans="1:22" x14ac:dyDescent="0.3">
      <c r="A28" t="s">
        <v>412</v>
      </c>
      <c r="B28" t="str">
        <f t="shared" si="0"/>
        <v>Mężczyzna</v>
      </c>
      <c r="C28" t="s">
        <v>413</v>
      </c>
      <c r="D28" t="s">
        <v>70</v>
      </c>
      <c r="E28" t="s">
        <v>85</v>
      </c>
      <c r="F28" s="29">
        <v>44767</v>
      </c>
      <c r="G28" s="29" t="str">
        <f t="shared" ca="1" si="1"/>
        <v>2 lat, 7 mies., 2 dni</v>
      </c>
      <c r="H28">
        <v>20123</v>
      </c>
      <c r="I28">
        <v>13.3</v>
      </c>
      <c r="J28">
        <v>20</v>
      </c>
      <c r="K28">
        <v>40</v>
      </c>
      <c r="L28">
        <v>3</v>
      </c>
      <c r="M28">
        <f t="shared" si="2"/>
        <v>5000</v>
      </c>
      <c r="N28" t="s">
        <v>72</v>
      </c>
      <c r="O28" t="s">
        <v>78</v>
      </c>
      <c r="P28">
        <v>4</v>
      </c>
      <c r="Q28" t="s">
        <v>414</v>
      </c>
      <c r="R28" t="s">
        <v>415</v>
      </c>
    </row>
    <row r="29" spans="1:22" x14ac:dyDescent="0.3">
      <c r="A29" t="s">
        <v>416</v>
      </c>
      <c r="B29" t="str">
        <f t="shared" si="0"/>
        <v>Mężczyzna</v>
      </c>
      <c r="C29" t="s">
        <v>417</v>
      </c>
      <c r="D29" t="s">
        <v>27</v>
      </c>
      <c r="E29" t="s">
        <v>31</v>
      </c>
      <c r="F29" s="29">
        <v>44066</v>
      </c>
      <c r="G29" s="29" t="str">
        <f t="shared" ca="1" si="1"/>
        <v>4 lat, 6 mies., 4 dni</v>
      </c>
      <c r="H29">
        <v>11568</v>
      </c>
      <c r="I29">
        <v>2.72</v>
      </c>
      <c r="J29">
        <v>26</v>
      </c>
      <c r="K29">
        <v>42</v>
      </c>
      <c r="L29">
        <v>3</v>
      </c>
      <c r="M29">
        <f t="shared" si="2"/>
        <v>5000</v>
      </c>
      <c r="N29" t="s">
        <v>82</v>
      </c>
      <c r="O29" t="s">
        <v>69</v>
      </c>
      <c r="P29">
        <v>32</v>
      </c>
      <c r="Q29" t="s">
        <v>418</v>
      </c>
      <c r="R29" t="s">
        <v>419</v>
      </c>
    </row>
    <row r="30" spans="1:22" x14ac:dyDescent="0.3">
      <c r="A30" t="s">
        <v>420</v>
      </c>
      <c r="B30" t="str">
        <f t="shared" si="0"/>
        <v>Kobieta</v>
      </c>
      <c r="C30" t="s">
        <v>421</v>
      </c>
      <c r="D30" t="s">
        <v>320</v>
      </c>
      <c r="E30" t="s">
        <v>31</v>
      </c>
      <c r="F30" s="29">
        <v>42211</v>
      </c>
      <c r="G30" s="29" t="str">
        <f t="shared" ca="1" si="1"/>
        <v>9 lat, 7 mies., 1 dni</v>
      </c>
      <c r="H30">
        <v>24707</v>
      </c>
      <c r="I30">
        <v>9.9499999999999993</v>
      </c>
      <c r="J30">
        <v>29</v>
      </c>
      <c r="K30">
        <v>40</v>
      </c>
      <c r="L30">
        <v>3</v>
      </c>
      <c r="M30">
        <f t="shared" si="2"/>
        <v>5000</v>
      </c>
      <c r="N30" t="s">
        <v>82</v>
      </c>
      <c r="O30" t="s">
        <v>79</v>
      </c>
      <c r="P30">
        <v>30</v>
      </c>
      <c r="Q30" t="s">
        <v>422</v>
      </c>
      <c r="R30" t="s">
        <v>423</v>
      </c>
    </row>
    <row r="31" spans="1:22" x14ac:dyDescent="0.3">
      <c r="A31" t="s">
        <v>424</v>
      </c>
      <c r="B31" t="str">
        <f t="shared" si="0"/>
        <v>Mężczyzna</v>
      </c>
      <c r="C31" t="s">
        <v>425</v>
      </c>
      <c r="D31" t="s">
        <v>70</v>
      </c>
      <c r="E31" t="s">
        <v>26</v>
      </c>
      <c r="F31" s="29">
        <v>45093</v>
      </c>
      <c r="G31" s="29" t="str">
        <f t="shared" ca="1" si="1"/>
        <v>1 lat, 8 mies., 11 dni</v>
      </c>
      <c r="H31">
        <v>4592</v>
      </c>
      <c r="I31">
        <v>4.13</v>
      </c>
      <c r="J31">
        <v>25</v>
      </c>
      <c r="K31">
        <v>40</v>
      </c>
      <c r="L31">
        <v>1</v>
      </c>
      <c r="M31">
        <f t="shared" si="2"/>
        <v>2500</v>
      </c>
      <c r="N31" t="s">
        <v>84</v>
      </c>
      <c r="O31" t="s">
        <v>78</v>
      </c>
      <c r="P31">
        <v>16</v>
      </c>
      <c r="Q31" t="s">
        <v>426</v>
      </c>
      <c r="R31" t="s">
        <v>427</v>
      </c>
    </row>
    <row r="32" spans="1:22" x14ac:dyDescent="0.3">
      <c r="A32" t="s">
        <v>428</v>
      </c>
      <c r="B32" t="str">
        <f t="shared" si="0"/>
        <v>Mężczyzna</v>
      </c>
      <c r="C32" t="s">
        <v>429</v>
      </c>
      <c r="D32" t="s">
        <v>87</v>
      </c>
      <c r="E32" t="s">
        <v>76</v>
      </c>
      <c r="F32" s="29">
        <v>45530</v>
      </c>
      <c r="G32" s="29" t="str">
        <f t="shared" ca="1" si="1"/>
        <v>0 lat, 6 mies., 1 dni</v>
      </c>
      <c r="H32">
        <v>15921</v>
      </c>
      <c r="I32">
        <v>0.88</v>
      </c>
      <c r="J32">
        <v>24</v>
      </c>
      <c r="K32">
        <v>42</v>
      </c>
      <c r="L32">
        <v>2</v>
      </c>
      <c r="M32">
        <f t="shared" si="2"/>
        <v>3500</v>
      </c>
      <c r="N32" t="s">
        <v>72</v>
      </c>
      <c r="O32" t="s">
        <v>74</v>
      </c>
      <c r="P32">
        <v>7</v>
      </c>
      <c r="Q32" t="s">
        <v>430</v>
      </c>
      <c r="R32" t="s">
        <v>431</v>
      </c>
    </row>
    <row r="33" spans="1:18" x14ac:dyDescent="0.3">
      <c r="A33" t="s">
        <v>432</v>
      </c>
      <c r="B33" t="str">
        <f t="shared" si="0"/>
        <v>Mężczyzna</v>
      </c>
      <c r="C33" t="s">
        <v>433</v>
      </c>
      <c r="D33" t="s">
        <v>70</v>
      </c>
      <c r="E33" t="s">
        <v>29</v>
      </c>
      <c r="F33" s="29">
        <v>43499</v>
      </c>
      <c r="G33" s="29" t="str">
        <f t="shared" ca="1" si="1"/>
        <v>6 lat, 0 mies., 24 dni</v>
      </c>
      <c r="H33">
        <v>16114</v>
      </c>
      <c r="I33">
        <v>16.760000000000002</v>
      </c>
      <c r="J33">
        <v>30</v>
      </c>
      <c r="K33">
        <v>36</v>
      </c>
      <c r="L33">
        <v>4</v>
      </c>
      <c r="M33">
        <f t="shared" si="2"/>
        <v>6500</v>
      </c>
      <c r="N33" t="s">
        <v>81</v>
      </c>
      <c r="O33" t="s">
        <v>74</v>
      </c>
      <c r="P33">
        <v>34</v>
      </c>
      <c r="Q33" t="s">
        <v>434</v>
      </c>
      <c r="R33" t="s">
        <v>435</v>
      </c>
    </row>
    <row r="34" spans="1:18" x14ac:dyDescent="0.3">
      <c r="A34" t="s">
        <v>436</v>
      </c>
      <c r="B34" t="str">
        <f t="shared" si="0"/>
        <v>Kobieta</v>
      </c>
      <c r="C34" t="s">
        <v>437</v>
      </c>
      <c r="D34" t="s">
        <v>70</v>
      </c>
      <c r="E34" t="s">
        <v>24</v>
      </c>
      <c r="F34" s="29">
        <v>42141</v>
      </c>
      <c r="G34" s="29" t="str">
        <f t="shared" ca="1" si="1"/>
        <v>9 lat, 9 mies., 10 dni</v>
      </c>
      <c r="H34">
        <v>12485</v>
      </c>
      <c r="I34">
        <v>1.02</v>
      </c>
      <c r="J34">
        <v>30</v>
      </c>
      <c r="K34">
        <v>42</v>
      </c>
      <c r="L34">
        <v>2</v>
      </c>
      <c r="M34">
        <f t="shared" si="2"/>
        <v>3500</v>
      </c>
      <c r="N34" t="s">
        <v>81</v>
      </c>
      <c r="O34" t="s">
        <v>69</v>
      </c>
      <c r="P34">
        <v>19</v>
      </c>
      <c r="Q34" t="s">
        <v>438</v>
      </c>
      <c r="R34" t="s">
        <v>439</v>
      </c>
    </row>
    <row r="35" spans="1:18" x14ac:dyDescent="0.3">
      <c r="A35" t="s">
        <v>440</v>
      </c>
      <c r="B35" t="str">
        <f t="shared" si="0"/>
        <v>Kobieta</v>
      </c>
      <c r="C35" t="s">
        <v>441</v>
      </c>
      <c r="D35" t="s">
        <v>87</v>
      </c>
      <c r="E35" t="s">
        <v>80</v>
      </c>
      <c r="F35" s="29">
        <v>44317</v>
      </c>
      <c r="G35" s="29" t="str">
        <f t="shared" ca="1" si="1"/>
        <v>3 lat, 9 mies., 26 dni</v>
      </c>
      <c r="H35">
        <v>17964</v>
      </c>
      <c r="I35">
        <v>13.96</v>
      </c>
      <c r="J35">
        <v>28</v>
      </c>
      <c r="K35">
        <v>36</v>
      </c>
      <c r="L35">
        <v>2</v>
      </c>
      <c r="M35">
        <f t="shared" si="2"/>
        <v>3500</v>
      </c>
      <c r="N35" t="s">
        <v>84</v>
      </c>
      <c r="O35" t="s">
        <v>79</v>
      </c>
      <c r="P35">
        <v>3</v>
      </c>
      <c r="Q35" t="s">
        <v>442</v>
      </c>
      <c r="R35" t="s">
        <v>443</v>
      </c>
    </row>
    <row r="36" spans="1:18" x14ac:dyDescent="0.3">
      <c r="A36" t="s">
        <v>444</v>
      </c>
      <c r="B36" t="str">
        <f t="shared" si="0"/>
        <v>Kobieta</v>
      </c>
      <c r="C36" t="s">
        <v>445</v>
      </c>
      <c r="D36" t="s">
        <v>70</v>
      </c>
      <c r="E36" t="s">
        <v>31</v>
      </c>
      <c r="F36" s="29">
        <v>42661</v>
      </c>
      <c r="G36" s="29" t="str">
        <f t="shared" ca="1" si="1"/>
        <v>8 lat, 4 mies., 9 dni</v>
      </c>
      <c r="H36">
        <v>22863</v>
      </c>
      <c r="I36">
        <v>14.74</v>
      </c>
      <c r="J36">
        <v>21</v>
      </c>
      <c r="K36">
        <v>40</v>
      </c>
      <c r="L36">
        <v>4</v>
      </c>
      <c r="M36">
        <f t="shared" si="2"/>
        <v>6500</v>
      </c>
      <c r="N36" t="s">
        <v>81</v>
      </c>
      <c r="O36" t="s">
        <v>79</v>
      </c>
      <c r="P36">
        <v>11</v>
      </c>
      <c r="Q36" t="s">
        <v>446</v>
      </c>
      <c r="R36" t="s">
        <v>447</v>
      </c>
    </row>
    <row r="37" spans="1:18" x14ac:dyDescent="0.3">
      <c r="A37" t="s">
        <v>448</v>
      </c>
      <c r="B37" t="str">
        <f t="shared" si="0"/>
        <v>Mężczyzna</v>
      </c>
      <c r="C37" t="s">
        <v>449</v>
      </c>
      <c r="D37" t="s">
        <v>337</v>
      </c>
      <c r="E37" t="s">
        <v>31</v>
      </c>
      <c r="F37" s="29">
        <v>43024</v>
      </c>
      <c r="G37" s="29" t="str">
        <f t="shared" ca="1" si="1"/>
        <v>7 lat, 4 mies., 11 dni</v>
      </c>
      <c r="H37">
        <v>9678</v>
      </c>
      <c r="I37">
        <v>18.02</v>
      </c>
      <c r="J37">
        <v>23</v>
      </c>
      <c r="K37">
        <v>36</v>
      </c>
      <c r="L37">
        <v>2</v>
      </c>
      <c r="M37">
        <f t="shared" si="2"/>
        <v>3500</v>
      </c>
      <c r="N37" t="s">
        <v>84</v>
      </c>
      <c r="O37" t="s">
        <v>79</v>
      </c>
      <c r="P37">
        <v>26</v>
      </c>
      <c r="Q37" t="s">
        <v>450</v>
      </c>
      <c r="R37" t="s">
        <v>451</v>
      </c>
    </row>
    <row r="38" spans="1:18" x14ac:dyDescent="0.3">
      <c r="A38" t="s">
        <v>452</v>
      </c>
      <c r="B38" t="str">
        <f t="shared" si="0"/>
        <v>Mężczyzna</v>
      </c>
      <c r="C38" t="s">
        <v>453</v>
      </c>
      <c r="D38" t="s">
        <v>87</v>
      </c>
      <c r="E38" t="s">
        <v>29</v>
      </c>
      <c r="F38" s="29">
        <v>44903</v>
      </c>
      <c r="G38" s="29" t="str">
        <f t="shared" ca="1" si="1"/>
        <v>2 lat, 2 mies., 19 dni</v>
      </c>
      <c r="H38">
        <v>14527</v>
      </c>
      <c r="I38">
        <v>17.12</v>
      </c>
      <c r="J38">
        <v>30</v>
      </c>
      <c r="K38">
        <v>36</v>
      </c>
      <c r="L38">
        <v>1</v>
      </c>
      <c r="M38">
        <f t="shared" si="2"/>
        <v>2500</v>
      </c>
      <c r="N38" t="s">
        <v>72</v>
      </c>
      <c r="O38" t="s">
        <v>74</v>
      </c>
      <c r="P38">
        <v>29</v>
      </c>
      <c r="Q38" t="s">
        <v>454</v>
      </c>
      <c r="R38" t="s">
        <v>455</v>
      </c>
    </row>
    <row r="39" spans="1:18" x14ac:dyDescent="0.3">
      <c r="A39" t="s">
        <v>456</v>
      </c>
      <c r="B39" t="str">
        <f t="shared" si="0"/>
        <v>Kobieta</v>
      </c>
      <c r="C39" t="s">
        <v>457</v>
      </c>
      <c r="D39" t="s">
        <v>70</v>
      </c>
      <c r="E39" t="s">
        <v>26</v>
      </c>
      <c r="F39" s="29">
        <v>43325</v>
      </c>
      <c r="G39" s="29" t="str">
        <f t="shared" ca="1" si="1"/>
        <v>6 lat, 6 mies., 14 dni</v>
      </c>
      <c r="H39">
        <v>14399</v>
      </c>
      <c r="I39">
        <v>18.440000000000001</v>
      </c>
      <c r="J39">
        <v>30</v>
      </c>
      <c r="K39">
        <v>42</v>
      </c>
      <c r="L39">
        <v>3</v>
      </c>
      <c r="M39">
        <f t="shared" si="2"/>
        <v>5000</v>
      </c>
      <c r="N39" t="s">
        <v>82</v>
      </c>
      <c r="O39" t="s">
        <v>78</v>
      </c>
      <c r="P39">
        <v>10</v>
      </c>
      <c r="Q39" t="s">
        <v>458</v>
      </c>
      <c r="R39" t="s">
        <v>459</v>
      </c>
    </row>
    <row r="40" spans="1:18" x14ac:dyDescent="0.3">
      <c r="A40" t="s">
        <v>460</v>
      </c>
      <c r="B40" t="str">
        <f t="shared" si="0"/>
        <v>Mężczyzna</v>
      </c>
      <c r="C40" t="s">
        <v>461</v>
      </c>
      <c r="D40" t="s">
        <v>32</v>
      </c>
      <c r="E40" t="s">
        <v>26</v>
      </c>
      <c r="F40" s="29">
        <v>43539</v>
      </c>
      <c r="G40" s="29" t="str">
        <f t="shared" ca="1" si="1"/>
        <v>5 lat, 11 mies., 12 dni</v>
      </c>
      <c r="H40">
        <v>24492</v>
      </c>
      <c r="I40">
        <v>2.33</v>
      </c>
      <c r="J40">
        <v>30</v>
      </c>
      <c r="K40">
        <v>42</v>
      </c>
      <c r="L40">
        <v>3</v>
      </c>
      <c r="M40">
        <f t="shared" si="2"/>
        <v>5000</v>
      </c>
      <c r="N40" t="s">
        <v>72</v>
      </c>
      <c r="O40" t="s">
        <v>69</v>
      </c>
      <c r="P40">
        <v>29</v>
      </c>
      <c r="Q40" t="s">
        <v>462</v>
      </c>
      <c r="R40" t="s">
        <v>463</v>
      </c>
    </row>
    <row r="41" spans="1:18" x14ac:dyDescent="0.3">
      <c r="A41" t="s">
        <v>464</v>
      </c>
      <c r="B41" t="str">
        <f t="shared" si="0"/>
        <v>Mężczyzna</v>
      </c>
      <c r="C41" t="s">
        <v>465</v>
      </c>
      <c r="D41" t="s">
        <v>27</v>
      </c>
      <c r="E41" t="s">
        <v>80</v>
      </c>
      <c r="F41" s="29">
        <v>44378</v>
      </c>
      <c r="G41" s="29" t="str">
        <f t="shared" ca="1" si="1"/>
        <v>3 lat, 7 mies., 26 dni</v>
      </c>
      <c r="H41">
        <v>17718</v>
      </c>
      <c r="I41">
        <v>13.18</v>
      </c>
      <c r="J41">
        <v>27</v>
      </c>
      <c r="K41">
        <v>36</v>
      </c>
      <c r="L41">
        <v>2</v>
      </c>
      <c r="M41">
        <f t="shared" si="2"/>
        <v>3500</v>
      </c>
      <c r="N41" t="s">
        <v>72</v>
      </c>
      <c r="O41" t="s">
        <v>69</v>
      </c>
      <c r="P41">
        <v>22</v>
      </c>
      <c r="Q41" t="s">
        <v>466</v>
      </c>
      <c r="R41" t="s">
        <v>467</v>
      </c>
    </row>
    <row r="42" spans="1:18" x14ac:dyDescent="0.3">
      <c r="A42" t="s">
        <v>468</v>
      </c>
      <c r="B42" t="str">
        <f t="shared" si="0"/>
        <v>Mężczyzna</v>
      </c>
      <c r="C42" t="s">
        <v>469</v>
      </c>
      <c r="D42" t="s">
        <v>27</v>
      </c>
      <c r="E42" t="s">
        <v>29</v>
      </c>
      <c r="F42" s="29">
        <v>42590</v>
      </c>
      <c r="G42" s="29" t="str">
        <f t="shared" ca="1" si="1"/>
        <v>8 lat, 6 mies., 19 dni</v>
      </c>
      <c r="H42">
        <v>12995</v>
      </c>
      <c r="I42">
        <v>1.91</v>
      </c>
      <c r="J42">
        <v>24</v>
      </c>
      <c r="K42">
        <v>36</v>
      </c>
      <c r="L42">
        <v>3</v>
      </c>
      <c r="M42">
        <f t="shared" si="2"/>
        <v>5000</v>
      </c>
      <c r="N42" t="s">
        <v>77</v>
      </c>
      <c r="O42" t="s">
        <v>74</v>
      </c>
      <c r="P42">
        <v>19</v>
      </c>
      <c r="Q42" t="s">
        <v>470</v>
      </c>
      <c r="R42" t="s">
        <v>471</v>
      </c>
    </row>
    <row r="43" spans="1:18" x14ac:dyDescent="0.3">
      <c r="A43" t="s">
        <v>472</v>
      </c>
      <c r="B43" t="str">
        <f t="shared" si="0"/>
        <v>Mężczyzna</v>
      </c>
      <c r="C43" t="s">
        <v>473</v>
      </c>
      <c r="D43" t="s">
        <v>32</v>
      </c>
      <c r="E43" t="s">
        <v>24</v>
      </c>
      <c r="F43" s="29">
        <v>42095</v>
      </c>
      <c r="G43" s="29" t="str">
        <f t="shared" ca="1" si="1"/>
        <v>9 lat, 10 mies., 26 dni</v>
      </c>
      <c r="H43">
        <v>8945</v>
      </c>
      <c r="I43">
        <v>19.84</v>
      </c>
      <c r="J43">
        <v>27</v>
      </c>
      <c r="K43">
        <v>40</v>
      </c>
      <c r="L43">
        <v>1</v>
      </c>
      <c r="M43">
        <f t="shared" si="2"/>
        <v>2500</v>
      </c>
      <c r="N43" t="s">
        <v>72</v>
      </c>
      <c r="O43" t="s">
        <v>69</v>
      </c>
      <c r="P43">
        <v>28</v>
      </c>
      <c r="Q43" t="s">
        <v>474</v>
      </c>
      <c r="R43" t="s">
        <v>475</v>
      </c>
    </row>
    <row r="44" spans="1:18" x14ac:dyDescent="0.3">
      <c r="A44" t="s">
        <v>476</v>
      </c>
      <c r="B44" t="str">
        <f t="shared" si="0"/>
        <v>Kobieta</v>
      </c>
      <c r="C44" t="s">
        <v>477</v>
      </c>
      <c r="D44" t="s">
        <v>337</v>
      </c>
      <c r="E44" t="s">
        <v>80</v>
      </c>
      <c r="F44" s="29">
        <v>43429</v>
      </c>
      <c r="G44" s="29" t="str">
        <f t="shared" ca="1" si="1"/>
        <v>6 lat, 3 mies., 2 dni</v>
      </c>
      <c r="H44">
        <v>23193</v>
      </c>
      <c r="I44">
        <v>1.43</v>
      </c>
      <c r="J44">
        <v>29</v>
      </c>
      <c r="K44">
        <v>40</v>
      </c>
      <c r="L44">
        <v>2</v>
      </c>
      <c r="M44">
        <f t="shared" si="2"/>
        <v>3500</v>
      </c>
      <c r="N44" t="s">
        <v>77</v>
      </c>
      <c r="O44" t="s">
        <v>78</v>
      </c>
      <c r="P44">
        <v>9</v>
      </c>
      <c r="Q44" t="s">
        <v>478</v>
      </c>
      <c r="R44" t="s">
        <v>479</v>
      </c>
    </row>
    <row r="45" spans="1:18" x14ac:dyDescent="0.3">
      <c r="A45" t="s">
        <v>480</v>
      </c>
      <c r="B45" t="str">
        <f t="shared" si="0"/>
        <v>Mężczyzna</v>
      </c>
      <c r="C45" t="s">
        <v>481</v>
      </c>
      <c r="D45" t="s">
        <v>87</v>
      </c>
      <c r="E45" t="s">
        <v>85</v>
      </c>
      <c r="F45" s="29">
        <v>44316</v>
      </c>
      <c r="G45" s="29" t="str">
        <f t="shared" ca="1" si="1"/>
        <v>3 lat, 9 mies., 28 dni</v>
      </c>
      <c r="H45">
        <v>15934</v>
      </c>
      <c r="I45">
        <v>9.61</v>
      </c>
      <c r="J45">
        <v>26</v>
      </c>
      <c r="K45">
        <v>42</v>
      </c>
      <c r="L45">
        <v>5</v>
      </c>
      <c r="M45">
        <f t="shared" si="2"/>
        <v>8000</v>
      </c>
      <c r="N45" t="s">
        <v>72</v>
      </c>
      <c r="O45" t="s">
        <v>69</v>
      </c>
      <c r="P45">
        <v>32</v>
      </c>
      <c r="Q45" t="s">
        <v>482</v>
      </c>
      <c r="R45" t="s">
        <v>483</v>
      </c>
    </row>
    <row r="46" spans="1:18" x14ac:dyDescent="0.3">
      <c r="A46" t="s">
        <v>484</v>
      </c>
      <c r="B46" t="str">
        <f t="shared" si="0"/>
        <v>Mężczyzna</v>
      </c>
      <c r="C46" t="s">
        <v>485</v>
      </c>
      <c r="D46" t="s">
        <v>70</v>
      </c>
      <c r="E46" t="s">
        <v>29</v>
      </c>
      <c r="F46" s="29">
        <v>42167</v>
      </c>
      <c r="G46" s="29" t="str">
        <f t="shared" ca="1" si="1"/>
        <v>9 lat, 8 mies., 15 dni</v>
      </c>
      <c r="H46">
        <v>9898</v>
      </c>
      <c r="I46">
        <v>5.77</v>
      </c>
      <c r="J46">
        <v>20</v>
      </c>
      <c r="K46">
        <v>42</v>
      </c>
      <c r="L46">
        <v>5</v>
      </c>
      <c r="M46">
        <f t="shared" si="2"/>
        <v>8000</v>
      </c>
      <c r="N46" t="s">
        <v>81</v>
      </c>
      <c r="O46" t="s">
        <v>74</v>
      </c>
      <c r="P46">
        <v>18</v>
      </c>
      <c r="Q46" t="s">
        <v>486</v>
      </c>
      <c r="R46" t="s">
        <v>487</v>
      </c>
    </row>
    <row r="47" spans="1:18" x14ac:dyDescent="0.3">
      <c r="A47" t="s">
        <v>488</v>
      </c>
      <c r="B47" t="str">
        <f t="shared" si="0"/>
        <v>Mężczyzna</v>
      </c>
      <c r="C47" t="s">
        <v>489</v>
      </c>
      <c r="D47" t="s">
        <v>70</v>
      </c>
      <c r="E47" t="s">
        <v>85</v>
      </c>
      <c r="F47" s="29">
        <v>43778</v>
      </c>
      <c r="G47" s="29" t="str">
        <f t="shared" ca="1" si="1"/>
        <v>5 lat, 3 mies., 18 dni</v>
      </c>
      <c r="H47">
        <v>18561</v>
      </c>
      <c r="I47">
        <v>13.34</v>
      </c>
      <c r="J47">
        <v>30</v>
      </c>
      <c r="K47">
        <v>40</v>
      </c>
      <c r="L47">
        <v>3</v>
      </c>
      <c r="M47">
        <f t="shared" si="2"/>
        <v>5000</v>
      </c>
      <c r="N47" t="s">
        <v>77</v>
      </c>
      <c r="O47" t="s">
        <v>78</v>
      </c>
      <c r="P47">
        <v>35</v>
      </c>
      <c r="Q47" t="s">
        <v>490</v>
      </c>
      <c r="R47" t="s">
        <v>491</v>
      </c>
    </row>
    <row r="48" spans="1:18" x14ac:dyDescent="0.3">
      <c r="A48" t="s">
        <v>492</v>
      </c>
      <c r="B48" t="str">
        <f t="shared" si="0"/>
        <v>Mężczyzna</v>
      </c>
      <c r="C48" t="s">
        <v>493</v>
      </c>
      <c r="D48" t="s">
        <v>87</v>
      </c>
      <c r="E48" t="s">
        <v>31</v>
      </c>
      <c r="F48" s="29">
        <v>45567</v>
      </c>
      <c r="G48" s="29" t="str">
        <f t="shared" ca="1" si="1"/>
        <v>0 lat, 4 mies., 25 dni</v>
      </c>
      <c r="H48">
        <v>15681</v>
      </c>
      <c r="I48">
        <v>2.14</v>
      </c>
      <c r="J48">
        <v>21</v>
      </c>
      <c r="K48">
        <v>36</v>
      </c>
      <c r="L48">
        <v>4</v>
      </c>
      <c r="M48">
        <f t="shared" si="2"/>
        <v>6500</v>
      </c>
      <c r="N48" t="s">
        <v>82</v>
      </c>
      <c r="O48" t="s">
        <v>69</v>
      </c>
      <c r="P48">
        <v>3</v>
      </c>
      <c r="Q48" t="s">
        <v>494</v>
      </c>
      <c r="R48" t="s">
        <v>495</v>
      </c>
    </row>
    <row r="49" spans="1:18" x14ac:dyDescent="0.3">
      <c r="A49" t="s">
        <v>496</v>
      </c>
      <c r="B49" t="str">
        <f t="shared" si="0"/>
        <v>Mężczyzna</v>
      </c>
      <c r="C49" t="s">
        <v>497</v>
      </c>
      <c r="D49" t="s">
        <v>337</v>
      </c>
      <c r="E49" t="s">
        <v>31</v>
      </c>
      <c r="F49" s="29">
        <v>43026</v>
      </c>
      <c r="G49" s="29" t="str">
        <f t="shared" ca="1" si="1"/>
        <v>7 lat, 4 mies., 9 dni</v>
      </c>
      <c r="H49">
        <v>12133</v>
      </c>
      <c r="I49">
        <v>18.21</v>
      </c>
      <c r="J49">
        <v>21</v>
      </c>
      <c r="K49">
        <v>36</v>
      </c>
      <c r="L49">
        <v>4</v>
      </c>
      <c r="M49">
        <f t="shared" si="2"/>
        <v>6500</v>
      </c>
      <c r="N49" t="s">
        <v>77</v>
      </c>
      <c r="O49" t="s">
        <v>79</v>
      </c>
      <c r="P49">
        <v>33</v>
      </c>
      <c r="Q49" t="s">
        <v>498</v>
      </c>
      <c r="R49" t="s">
        <v>499</v>
      </c>
    </row>
    <row r="50" spans="1:18" x14ac:dyDescent="0.3">
      <c r="A50" t="s">
        <v>500</v>
      </c>
      <c r="B50" t="str">
        <f t="shared" si="0"/>
        <v>Kobieta</v>
      </c>
      <c r="C50" t="s">
        <v>501</v>
      </c>
      <c r="D50" t="s">
        <v>337</v>
      </c>
      <c r="E50" t="s">
        <v>24</v>
      </c>
      <c r="F50" s="29">
        <v>42563</v>
      </c>
      <c r="G50" s="29" t="str">
        <f t="shared" ca="1" si="1"/>
        <v>8 lat, 7 mies., 15 dni</v>
      </c>
      <c r="H50">
        <v>16237</v>
      </c>
      <c r="I50">
        <v>10.53</v>
      </c>
      <c r="J50">
        <v>29</v>
      </c>
      <c r="K50">
        <v>42</v>
      </c>
      <c r="L50">
        <v>4</v>
      </c>
      <c r="M50">
        <f t="shared" si="2"/>
        <v>6500</v>
      </c>
      <c r="N50" t="s">
        <v>84</v>
      </c>
      <c r="O50" t="s">
        <v>78</v>
      </c>
      <c r="P50">
        <v>14</v>
      </c>
      <c r="Q50" t="s">
        <v>502</v>
      </c>
      <c r="R50" t="s">
        <v>503</v>
      </c>
    </row>
    <row r="51" spans="1:18" x14ac:dyDescent="0.3">
      <c r="A51" t="s">
        <v>504</v>
      </c>
      <c r="B51" t="str">
        <f t="shared" si="0"/>
        <v>Mężczyzna</v>
      </c>
      <c r="C51" t="s">
        <v>505</v>
      </c>
      <c r="D51" t="s">
        <v>70</v>
      </c>
      <c r="E51" t="s">
        <v>24</v>
      </c>
      <c r="F51" s="29">
        <v>45450</v>
      </c>
      <c r="G51" s="29" t="str">
        <f t="shared" ca="1" si="1"/>
        <v>0 lat, 8 mies., 20 dni</v>
      </c>
      <c r="H51">
        <v>11037</v>
      </c>
      <c r="I51">
        <v>9.9700000000000006</v>
      </c>
      <c r="J51">
        <v>21</v>
      </c>
      <c r="K51">
        <v>36</v>
      </c>
      <c r="L51">
        <v>4</v>
      </c>
      <c r="M51">
        <f t="shared" si="2"/>
        <v>6500</v>
      </c>
      <c r="N51" t="s">
        <v>81</v>
      </c>
      <c r="O51" t="s">
        <v>74</v>
      </c>
      <c r="P51">
        <v>30</v>
      </c>
      <c r="Q51" t="s">
        <v>506</v>
      </c>
      <c r="R51" t="s">
        <v>507</v>
      </c>
    </row>
    <row r="52" spans="1:18" x14ac:dyDescent="0.3">
      <c r="A52" t="s">
        <v>508</v>
      </c>
      <c r="B52" t="str">
        <f t="shared" si="0"/>
        <v>Kobieta</v>
      </c>
      <c r="C52" t="s">
        <v>509</v>
      </c>
      <c r="D52" t="s">
        <v>87</v>
      </c>
      <c r="E52" t="s">
        <v>24</v>
      </c>
      <c r="F52" s="29">
        <v>45497</v>
      </c>
      <c r="G52" s="29" t="str">
        <f t="shared" ca="1" si="1"/>
        <v>0 lat, 7 mies., 3 dni</v>
      </c>
      <c r="H52">
        <v>23944</v>
      </c>
      <c r="I52">
        <v>1.18</v>
      </c>
      <c r="J52">
        <v>25</v>
      </c>
      <c r="K52">
        <v>36</v>
      </c>
      <c r="L52">
        <v>4</v>
      </c>
      <c r="M52">
        <f t="shared" si="2"/>
        <v>6500</v>
      </c>
      <c r="N52" t="s">
        <v>82</v>
      </c>
      <c r="O52" t="s">
        <v>74</v>
      </c>
      <c r="P52">
        <v>6</v>
      </c>
      <c r="Q52" t="s">
        <v>510</v>
      </c>
      <c r="R52" t="s">
        <v>511</v>
      </c>
    </row>
    <row r="53" spans="1:18" x14ac:dyDescent="0.3">
      <c r="A53" t="s">
        <v>512</v>
      </c>
      <c r="B53" t="str">
        <f t="shared" si="0"/>
        <v>Kobieta</v>
      </c>
      <c r="C53" t="s">
        <v>513</v>
      </c>
      <c r="D53" t="s">
        <v>337</v>
      </c>
      <c r="E53" t="s">
        <v>76</v>
      </c>
      <c r="F53" s="29">
        <v>45650</v>
      </c>
      <c r="G53" s="29" t="str">
        <f t="shared" ca="1" si="1"/>
        <v>0 lat, 2 mies., 3 dni</v>
      </c>
      <c r="H53">
        <v>7346</v>
      </c>
      <c r="I53">
        <v>4.67</v>
      </c>
      <c r="J53">
        <v>23</v>
      </c>
      <c r="K53">
        <v>40</v>
      </c>
      <c r="L53">
        <v>2</v>
      </c>
      <c r="M53">
        <f t="shared" si="2"/>
        <v>3500</v>
      </c>
      <c r="N53" t="s">
        <v>82</v>
      </c>
      <c r="O53" t="s">
        <v>79</v>
      </c>
      <c r="P53">
        <v>14</v>
      </c>
      <c r="Q53" t="s">
        <v>514</v>
      </c>
      <c r="R53" t="s">
        <v>515</v>
      </c>
    </row>
    <row r="54" spans="1:18" x14ac:dyDescent="0.3">
      <c r="A54" t="s">
        <v>516</v>
      </c>
      <c r="B54" t="str">
        <f t="shared" si="0"/>
        <v>Kobieta</v>
      </c>
      <c r="C54" t="s">
        <v>517</v>
      </c>
      <c r="D54" t="s">
        <v>32</v>
      </c>
      <c r="E54" t="s">
        <v>80</v>
      </c>
      <c r="F54" s="29">
        <v>42595</v>
      </c>
      <c r="G54" s="29" t="str">
        <f t="shared" ca="1" si="1"/>
        <v>8 lat, 6 mies., 14 dni</v>
      </c>
      <c r="H54">
        <v>21264</v>
      </c>
      <c r="I54">
        <v>2.21</v>
      </c>
      <c r="J54">
        <v>29</v>
      </c>
      <c r="K54">
        <v>36</v>
      </c>
      <c r="L54">
        <v>4</v>
      </c>
      <c r="M54">
        <f t="shared" si="2"/>
        <v>6500</v>
      </c>
      <c r="N54" t="s">
        <v>72</v>
      </c>
      <c r="O54" t="s">
        <v>78</v>
      </c>
      <c r="P54">
        <v>36</v>
      </c>
      <c r="Q54" t="s">
        <v>518</v>
      </c>
      <c r="R54" t="s">
        <v>519</v>
      </c>
    </row>
    <row r="55" spans="1:18" x14ac:dyDescent="0.3">
      <c r="A55" t="s">
        <v>520</v>
      </c>
      <c r="B55" t="str">
        <f t="shared" si="0"/>
        <v>Mężczyzna</v>
      </c>
      <c r="C55" t="s">
        <v>521</v>
      </c>
      <c r="D55" t="s">
        <v>337</v>
      </c>
      <c r="E55" t="s">
        <v>29</v>
      </c>
      <c r="F55" s="29">
        <v>45174</v>
      </c>
      <c r="G55" s="29" t="str">
        <f t="shared" ca="1" si="1"/>
        <v>1 lat, 5 mies., 22 dni</v>
      </c>
      <c r="H55">
        <v>12021</v>
      </c>
      <c r="I55">
        <v>1.42</v>
      </c>
      <c r="J55">
        <v>30</v>
      </c>
      <c r="K55">
        <v>42</v>
      </c>
      <c r="L55">
        <v>1</v>
      </c>
      <c r="M55">
        <f t="shared" si="2"/>
        <v>2500</v>
      </c>
      <c r="N55" t="s">
        <v>82</v>
      </c>
      <c r="O55" t="s">
        <v>78</v>
      </c>
      <c r="P55">
        <v>18</v>
      </c>
      <c r="Q55" t="s">
        <v>522</v>
      </c>
      <c r="R55" t="s">
        <v>523</v>
      </c>
    </row>
    <row r="56" spans="1:18" x14ac:dyDescent="0.3">
      <c r="A56" t="s">
        <v>524</v>
      </c>
      <c r="B56" t="str">
        <f t="shared" si="0"/>
        <v>Kobieta</v>
      </c>
      <c r="C56" t="s">
        <v>525</v>
      </c>
      <c r="D56" t="s">
        <v>32</v>
      </c>
      <c r="E56" t="s">
        <v>26</v>
      </c>
      <c r="F56" s="29">
        <v>42549</v>
      </c>
      <c r="G56" s="29" t="str">
        <f t="shared" ca="1" si="1"/>
        <v>8 lat, 7 mies., 30 dni</v>
      </c>
      <c r="H56">
        <v>16165</v>
      </c>
      <c r="I56">
        <v>12.68</v>
      </c>
      <c r="J56">
        <v>24</v>
      </c>
      <c r="K56">
        <v>42</v>
      </c>
      <c r="L56">
        <v>4</v>
      </c>
      <c r="M56">
        <f t="shared" si="2"/>
        <v>6500</v>
      </c>
      <c r="N56" t="s">
        <v>84</v>
      </c>
      <c r="O56" t="s">
        <v>79</v>
      </c>
      <c r="P56">
        <v>9</v>
      </c>
      <c r="Q56" t="s">
        <v>526</v>
      </c>
      <c r="R56" t="s">
        <v>527</v>
      </c>
    </row>
    <row r="57" spans="1:18" x14ac:dyDescent="0.3">
      <c r="A57" t="s">
        <v>528</v>
      </c>
      <c r="B57" t="str">
        <f t="shared" si="0"/>
        <v>Mężczyzna</v>
      </c>
      <c r="C57" t="s">
        <v>529</v>
      </c>
      <c r="D57" t="s">
        <v>32</v>
      </c>
      <c r="E57" t="s">
        <v>26</v>
      </c>
      <c r="F57" s="29">
        <v>43964</v>
      </c>
      <c r="G57" s="29" t="str">
        <f t="shared" ca="1" si="1"/>
        <v>4 lat, 9 mies., 14 dni</v>
      </c>
      <c r="H57">
        <v>15334</v>
      </c>
      <c r="I57">
        <v>10.15</v>
      </c>
      <c r="J57">
        <v>26</v>
      </c>
      <c r="K57">
        <v>40</v>
      </c>
      <c r="L57">
        <v>4</v>
      </c>
      <c r="M57">
        <f t="shared" si="2"/>
        <v>6500</v>
      </c>
      <c r="N57" t="s">
        <v>82</v>
      </c>
      <c r="O57" t="s">
        <v>79</v>
      </c>
      <c r="P57">
        <v>23</v>
      </c>
      <c r="Q57" t="s">
        <v>530</v>
      </c>
      <c r="R57" t="s">
        <v>531</v>
      </c>
    </row>
    <row r="58" spans="1:18" x14ac:dyDescent="0.3">
      <c r="A58" t="s">
        <v>532</v>
      </c>
      <c r="B58" t="str">
        <f t="shared" si="0"/>
        <v>Mężczyzna</v>
      </c>
      <c r="C58" t="s">
        <v>533</v>
      </c>
      <c r="D58" t="s">
        <v>32</v>
      </c>
      <c r="E58" t="s">
        <v>31</v>
      </c>
      <c r="F58" s="29">
        <v>45026</v>
      </c>
      <c r="G58" s="29" t="str">
        <f t="shared" ca="1" si="1"/>
        <v>1 lat, 10 mies., 17 dni</v>
      </c>
      <c r="H58">
        <v>12204</v>
      </c>
      <c r="I58">
        <v>15.3</v>
      </c>
      <c r="J58">
        <v>22</v>
      </c>
      <c r="K58">
        <v>42</v>
      </c>
      <c r="L58">
        <v>2</v>
      </c>
      <c r="M58">
        <f t="shared" si="2"/>
        <v>3500</v>
      </c>
      <c r="N58" t="s">
        <v>72</v>
      </c>
      <c r="O58" t="s">
        <v>74</v>
      </c>
      <c r="P58">
        <v>3</v>
      </c>
      <c r="Q58" t="s">
        <v>534</v>
      </c>
      <c r="R58" t="s">
        <v>535</v>
      </c>
    </row>
    <row r="59" spans="1:18" x14ac:dyDescent="0.3">
      <c r="A59" t="s">
        <v>536</v>
      </c>
      <c r="B59" t="str">
        <f t="shared" si="0"/>
        <v>Mężczyzna</v>
      </c>
      <c r="C59" t="s">
        <v>537</v>
      </c>
      <c r="D59" t="s">
        <v>320</v>
      </c>
      <c r="E59" t="s">
        <v>29</v>
      </c>
      <c r="F59" s="29">
        <v>44029</v>
      </c>
      <c r="G59" s="29" t="str">
        <f t="shared" ca="1" si="1"/>
        <v>4 lat, 7 mies., 10 dni</v>
      </c>
      <c r="H59">
        <v>18267</v>
      </c>
      <c r="I59">
        <v>2.52</v>
      </c>
      <c r="J59">
        <v>26</v>
      </c>
      <c r="K59">
        <v>40</v>
      </c>
      <c r="L59">
        <v>3</v>
      </c>
      <c r="M59">
        <f t="shared" si="2"/>
        <v>5000</v>
      </c>
      <c r="N59" t="s">
        <v>72</v>
      </c>
      <c r="O59" t="s">
        <v>79</v>
      </c>
      <c r="P59">
        <v>14</v>
      </c>
      <c r="Q59" t="s">
        <v>538</v>
      </c>
      <c r="R59" t="s">
        <v>539</v>
      </c>
    </row>
    <row r="60" spans="1:18" x14ac:dyDescent="0.3">
      <c r="A60" t="s">
        <v>540</v>
      </c>
      <c r="B60" t="str">
        <f t="shared" si="0"/>
        <v>Kobieta</v>
      </c>
      <c r="C60" t="s">
        <v>541</v>
      </c>
      <c r="D60" t="s">
        <v>87</v>
      </c>
      <c r="E60" t="s">
        <v>24</v>
      </c>
      <c r="F60" s="29">
        <v>44841</v>
      </c>
      <c r="G60" s="29" t="str">
        <f t="shared" ca="1" si="1"/>
        <v>2 lat, 4 mies., 20 dni</v>
      </c>
      <c r="H60">
        <v>9107</v>
      </c>
      <c r="I60">
        <v>12.94</v>
      </c>
      <c r="J60">
        <v>25</v>
      </c>
      <c r="K60">
        <v>42</v>
      </c>
      <c r="L60">
        <v>4</v>
      </c>
      <c r="M60">
        <f t="shared" si="2"/>
        <v>6500</v>
      </c>
      <c r="N60" t="s">
        <v>77</v>
      </c>
      <c r="O60" t="s">
        <v>74</v>
      </c>
      <c r="P60">
        <v>38</v>
      </c>
      <c r="Q60" t="s">
        <v>542</v>
      </c>
      <c r="R60" t="s">
        <v>543</v>
      </c>
    </row>
    <row r="61" spans="1:18" x14ac:dyDescent="0.3">
      <c r="A61" t="s">
        <v>544</v>
      </c>
      <c r="B61" t="str">
        <f t="shared" si="0"/>
        <v>Mężczyzna</v>
      </c>
      <c r="C61" t="s">
        <v>545</v>
      </c>
      <c r="D61" t="s">
        <v>70</v>
      </c>
      <c r="E61" t="s">
        <v>24</v>
      </c>
      <c r="F61" s="29">
        <v>42501</v>
      </c>
      <c r="G61" s="29" t="str">
        <f t="shared" ca="1" si="1"/>
        <v>8 lat, 9 mies., 16 dni</v>
      </c>
      <c r="H61">
        <v>15489</v>
      </c>
      <c r="I61">
        <v>2.36</v>
      </c>
      <c r="J61">
        <v>25</v>
      </c>
      <c r="K61">
        <v>42</v>
      </c>
      <c r="L61">
        <v>1</v>
      </c>
      <c r="M61">
        <f t="shared" si="2"/>
        <v>2500</v>
      </c>
      <c r="N61" t="s">
        <v>72</v>
      </c>
      <c r="O61" t="s">
        <v>69</v>
      </c>
      <c r="P61">
        <v>24</v>
      </c>
      <c r="Q61" t="s">
        <v>546</v>
      </c>
      <c r="R61" t="s">
        <v>547</v>
      </c>
    </row>
    <row r="62" spans="1:18" x14ac:dyDescent="0.3">
      <c r="A62" t="s">
        <v>548</v>
      </c>
      <c r="B62" t="str">
        <f t="shared" si="0"/>
        <v>Mężczyzna</v>
      </c>
      <c r="C62" t="s">
        <v>549</v>
      </c>
      <c r="D62" t="s">
        <v>87</v>
      </c>
      <c r="E62" t="s">
        <v>29</v>
      </c>
      <c r="F62" s="29">
        <v>45607</v>
      </c>
      <c r="G62" s="29" t="str">
        <f t="shared" ca="1" si="1"/>
        <v>0 lat, 3 mies., 16 dni</v>
      </c>
      <c r="H62">
        <v>22223</v>
      </c>
      <c r="I62">
        <v>16.57</v>
      </c>
      <c r="J62">
        <v>24</v>
      </c>
      <c r="K62">
        <v>36</v>
      </c>
      <c r="L62">
        <v>1</v>
      </c>
      <c r="M62">
        <f t="shared" si="2"/>
        <v>2500</v>
      </c>
      <c r="N62" t="s">
        <v>84</v>
      </c>
      <c r="O62" t="s">
        <v>79</v>
      </c>
      <c r="P62">
        <v>29</v>
      </c>
      <c r="Q62" t="s">
        <v>550</v>
      </c>
      <c r="R62" t="s">
        <v>551</v>
      </c>
    </row>
    <row r="63" spans="1:18" x14ac:dyDescent="0.3">
      <c r="A63" t="s">
        <v>552</v>
      </c>
      <c r="B63" t="str">
        <f t="shared" si="0"/>
        <v>Kobieta</v>
      </c>
      <c r="C63" t="s">
        <v>553</v>
      </c>
      <c r="D63" t="s">
        <v>27</v>
      </c>
      <c r="E63" t="s">
        <v>29</v>
      </c>
      <c r="F63" s="29">
        <v>43925</v>
      </c>
      <c r="G63" s="29" t="str">
        <f t="shared" ca="1" si="1"/>
        <v>4 lat, 10 mies., 23 dni</v>
      </c>
      <c r="H63">
        <v>5564</v>
      </c>
      <c r="I63">
        <v>14.58</v>
      </c>
      <c r="J63">
        <v>27</v>
      </c>
      <c r="K63">
        <v>36</v>
      </c>
      <c r="L63">
        <v>5</v>
      </c>
      <c r="M63">
        <f t="shared" si="2"/>
        <v>8000</v>
      </c>
      <c r="N63" t="s">
        <v>82</v>
      </c>
      <c r="O63" t="s">
        <v>79</v>
      </c>
      <c r="P63">
        <v>4</v>
      </c>
      <c r="Q63" t="s">
        <v>554</v>
      </c>
      <c r="R63" t="s">
        <v>555</v>
      </c>
    </row>
    <row r="64" spans="1:18" x14ac:dyDescent="0.3">
      <c r="A64" t="s">
        <v>556</v>
      </c>
      <c r="B64" t="str">
        <f t="shared" si="0"/>
        <v>Kobieta</v>
      </c>
      <c r="C64" t="s">
        <v>557</v>
      </c>
      <c r="D64" t="s">
        <v>320</v>
      </c>
      <c r="E64" t="s">
        <v>76</v>
      </c>
      <c r="F64" s="29">
        <v>42226</v>
      </c>
      <c r="G64" s="29" t="str">
        <f t="shared" ca="1" si="1"/>
        <v>9 lat, 6 mies., 17 dni</v>
      </c>
      <c r="H64">
        <v>5173</v>
      </c>
      <c r="I64">
        <v>8.25</v>
      </c>
      <c r="J64">
        <v>28</v>
      </c>
      <c r="K64">
        <v>42</v>
      </c>
      <c r="L64">
        <v>4</v>
      </c>
      <c r="M64">
        <f t="shared" si="2"/>
        <v>6500</v>
      </c>
      <c r="N64" t="s">
        <v>84</v>
      </c>
      <c r="O64" t="s">
        <v>74</v>
      </c>
      <c r="P64">
        <v>28</v>
      </c>
      <c r="Q64" t="s">
        <v>558</v>
      </c>
      <c r="R64" t="s">
        <v>559</v>
      </c>
    </row>
    <row r="65" spans="1:18" x14ac:dyDescent="0.3">
      <c r="A65" t="s">
        <v>560</v>
      </c>
      <c r="B65" t="str">
        <f t="shared" si="0"/>
        <v>Kobieta</v>
      </c>
      <c r="C65" t="s">
        <v>561</v>
      </c>
      <c r="D65" t="s">
        <v>337</v>
      </c>
      <c r="E65" t="s">
        <v>29</v>
      </c>
      <c r="F65" s="29">
        <v>43276</v>
      </c>
      <c r="G65" s="29" t="str">
        <f t="shared" ca="1" si="1"/>
        <v>6 lat, 8 mies., 2 dni</v>
      </c>
      <c r="H65">
        <v>14789</v>
      </c>
      <c r="I65">
        <v>12.15</v>
      </c>
      <c r="J65">
        <v>24</v>
      </c>
      <c r="K65">
        <v>42</v>
      </c>
      <c r="L65">
        <v>2</v>
      </c>
      <c r="M65">
        <f t="shared" si="2"/>
        <v>3500</v>
      </c>
      <c r="N65" t="s">
        <v>77</v>
      </c>
      <c r="O65" t="s">
        <v>79</v>
      </c>
      <c r="P65">
        <v>34</v>
      </c>
      <c r="Q65" t="s">
        <v>562</v>
      </c>
      <c r="R65" t="s">
        <v>563</v>
      </c>
    </row>
    <row r="66" spans="1:18" x14ac:dyDescent="0.3">
      <c r="A66" t="s">
        <v>564</v>
      </c>
      <c r="B66" t="str">
        <f t="shared" si="0"/>
        <v>Kobieta</v>
      </c>
      <c r="C66" t="s">
        <v>565</v>
      </c>
      <c r="D66" t="s">
        <v>70</v>
      </c>
      <c r="E66" t="s">
        <v>80</v>
      </c>
      <c r="F66" s="29">
        <v>42072</v>
      </c>
      <c r="G66" s="29" t="str">
        <f t="shared" ca="1" si="1"/>
        <v>9 lat, 11 mies., 18 dni</v>
      </c>
      <c r="H66">
        <v>9518</v>
      </c>
      <c r="I66">
        <v>19.489999999999998</v>
      </c>
      <c r="J66">
        <v>20</v>
      </c>
      <c r="K66">
        <v>40</v>
      </c>
      <c r="L66">
        <v>5</v>
      </c>
      <c r="M66">
        <f t="shared" si="2"/>
        <v>8000</v>
      </c>
      <c r="N66" t="s">
        <v>77</v>
      </c>
      <c r="O66" t="s">
        <v>69</v>
      </c>
      <c r="P66">
        <v>21</v>
      </c>
      <c r="Q66" t="s">
        <v>566</v>
      </c>
      <c r="R66" t="s">
        <v>567</v>
      </c>
    </row>
    <row r="67" spans="1:18" x14ac:dyDescent="0.3">
      <c r="A67" t="s">
        <v>568</v>
      </c>
      <c r="B67" t="str">
        <f t="shared" ref="B67:B101" si="3">IF(MOD(MID(A67,10,1),2)=0,"Kobieta","Mężczyzna")</f>
        <v>Kobieta</v>
      </c>
      <c r="C67" t="s">
        <v>569</v>
      </c>
      <c r="D67" t="s">
        <v>320</v>
      </c>
      <c r="E67" t="s">
        <v>29</v>
      </c>
      <c r="F67" s="29">
        <v>45073</v>
      </c>
      <c r="G67" s="29" t="str">
        <f t="shared" ref="G67:G101" ca="1" si="4">DATEDIF(F67,TODAY(),"Y")&amp;" lat, "&amp;DATEDIF(F67,TODAY(),"YM")&amp;" mies., "&amp;DATEDIF(F67,TODAY(),"MD")&amp;" dni"</f>
        <v>1 lat, 9 mies., 0 dni</v>
      </c>
      <c r="H67">
        <v>11728</v>
      </c>
      <c r="I67">
        <v>9.11</v>
      </c>
      <c r="J67">
        <v>29</v>
      </c>
      <c r="K67">
        <v>36</v>
      </c>
      <c r="L67">
        <v>3</v>
      </c>
      <c r="M67">
        <f t="shared" ref="M67:M101" si="5">VLOOKUP(L67,$V$11:$W$15,2,FALSE)</f>
        <v>5000</v>
      </c>
      <c r="N67" t="s">
        <v>77</v>
      </c>
      <c r="O67" t="s">
        <v>69</v>
      </c>
      <c r="P67">
        <v>27</v>
      </c>
      <c r="Q67" t="s">
        <v>570</v>
      </c>
      <c r="R67" t="s">
        <v>571</v>
      </c>
    </row>
    <row r="68" spans="1:18" x14ac:dyDescent="0.3">
      <c r="A68" t="s">
        <v>572</v>
      </c>
      <c r="B68" t="str">
        <f t="shared" si="3"/>
        <v>Kobieta</v>
      </c>
      <c r="C68" t="s">
        <v>573</v>
      </c>
      <c r="D68" t="s">
        <v>70</v>
      </c>
      <c r="E68" t="s">
        <v>31</v>
      </c>
      <c r="F68" s="29">
        <v>45088</v>
      </c>
      <c r="G68" s="29" t="str">
        <f t="shared" ca="1" si="4"/>
        <v>1 lat, 8 mies., 16 dni</v>
      </c>
      <c r="H68">
        <v>10259</v>
      </c>
      <c r="I68">
        <v>2.4300000000000002</v>
      </c>
      <c r="J68">
        <v>29</v>
      </c>
      <c r="K68">
        <v>40</v>
      </c>
      <c r="L68">
        <v>5</v>
      </c>
      <c r="M68">
        <f t="shared" si="5"/>
        <v>8000</v>
      </c>
      <c r="N68" t="s">
        <v>84</v>
      </c>
      <c r="O68" t="s">
        <v>74</v>
      </c>
      <c r="P68">
        <v>10</v>
      </c>
      <c r="Q68" t="s">
        <v>574</v>
      </c>
      <c r="R68" t="s">
        <v>575</v>
      </c>
    </row>
    <row r="69" spans="1:18" x14ac:dyDescent="0.3">
      <c r="A69" t="s">
        <v>576</v>
      </c>
      <c r="B69" t="str">
        <f t="shared" si="3"/>
        <v>Mężczyzna</v>
      </c>
      <c r="C69" t="s">
        <v>577</v>
      </c>
      <c r="D69" t="s">
        <v>32</v>
      </c>
      <c r="E69" t="s">
        <v>29</v>
      </c>
      <c r="F69" s="29">
        <v>43516</v>
      </c>
      <c r="G69" s="29" t="str">
        <f t="shared" ca="1" si="4"/>
        <v>6 lat, 0 mies., 7 dni</v>
      </c>
      <c r="H69">
        <v>15570</v>
      </c>
      <c r="I69">
        <v>11.85</v>
      </c>
      <c r="J69">
        <v>26</v>
      </c>
      <c r="K69">
        <v>42</v>
      </c>
      <c r="L69">
        <v>2</v>
      </c>
      <c r="M69">
        <f t="shared" si="5"/>
        <v>3500</v>
      </c>
      <c r="N69" t="s">
        <v>84</v>
      </c>
      <c r="O69" t="s">
        <v>78</v>
      </c>
      <c r="P69">
        <v>20</v>
      </c>
      <c r="Q69" t="s">
        <v>578</v>
      </c>
      <c r="R69" t="s">
        <v>579</v>
      </c>
    </row>
    <row r="70" spans="1:18" x14ac:dyDescent="0.3">
      <c r="A70" t="s">
        <v>580</v>
      </c>
      <c r="B70" t="str">
        <f t="shared" si="3"/>
        <v>Mężczyzna</v>
      </c>
      <c r="C70" t="s">
        <v>581</v>
      </c>
      <c r="D70" t="s">
        <v>337</v>
      </c>
      <c r="E70" t="s">
        <v>85</v>
      </c>
      <c r="F70" s="29">
        <v>44419</v>
      </c>
      <c r="G70" s="29" t="str">
        <f t="shared" ca="1" si="4"/>
        <v>3 lat, 6 mies., 16 dni</v>
      </c>
      <c r="H70">
        <v>24887</v>
      </c>
      <c r="I70">
        <v>6.13</v>
      </c>
      <c r="J70">
        <v>23</v>
      </c>
      <c r="K70">
        <v>42</v>
      </c>
      <c r="L70">
        <v>3</v>
      </c>
      <c r="M70">
        <f t="shared" si="5"/>
        <v>5000</v>
      </c>
      <c r="N70" t="s">
        <v>72</v>
      </c>
      <c r="O70" t="s">
        <v>74</v>
      </c>
      <c r="P70">
        <v>30</v>
      </c>
      <c r="Q70" t="s">
        <v>582</v>
      </c>
      <c r="R70" t="s">
        <v>583</v>
      </c>
    </row>
    <row r="71" spans="1:18" x14ac:dyDescent="0.3">
      <c r="A71" t="s">
        <v>584</v>
      </c>
      <c r="B71" t="str">
        <f t="shared" si="3"/>
        <v>Kobieta</v>
      </c>
      <c r="C71" t="s">
        <v>585</v>
      </c>
      <c r="D71" t="s">
        <v>32</v>
      </c>
      <c r="E71" t="s">
        <v>29</v>
      </c>
      <c r="F71" s="29">
        <v>44401</v>
      </c>
      <c r="G71" s="29" t="str">
        <f t="shared" ca="1" si="4"/>
        <v>3 lat, 7 mies., 3 dni</v>
      </c>
      <c r="H71">
        <v>6073</v>
      </c>
      <c r="I71">
        <v>8.56</v>
      </c>
      <c r="J71">
        <v>27</v>
      </c>
      <c r="K71">
        <v>40</v>
      </c>
      <c r="L71">
        <v>5</v>
      </c>
      <c r="M71">
        <f t="shared" si="5"/>
        <v>8000</v>
      </c>
      <c r="N71" t="s">
        <v>72</v>
      </c>
      <c r="O71" t="s">
        <v>78</v>
      </c>
      <c r="P71">
        <v>28</v>
      </c>
      <c r="Q71" t="s">
        <v>586</v>
      </c>
      <c r="R71" t="s">
        <v>587</v>
      </c>
    </row>
    <row r="72" spans="1:18" x14ac:dyDescent="0.3">
      <c r="A72" t="s">
        <v>588</v>
      </c>
      <c r="B72" t="str">
        <f t="shared" si="3"/>
        <v>Kobieta</v>
      </c>
      <c r="C72" t="s">
        <v>589</v>
      </c>
      <c r="D72" t="s">
        <v>70</v>
      </c>
      <c r="E72" t="s">
        <v>29</v>
      </c>
      <c r="F72" s="29">
        <v>43119</v>
      </c>
      <c r="G72" s="29" t="str">
        <f t="shared" ca="1" si="4"/>
        <v>7 lat, 1 mies., 8 dni</v>
      </c>
      <c r="H72">
        <v>12300</v>
      </c>
      <c r="I72">
        <v>8.31</v>
      </c>
      <c r="J72">
        <v>29</v>
      </c>
      <c r="K72">
        <v>36</v>
      </c>
      <c r="L72">
        <v>2</v>
      </c>
      <c r="M72">
        <f t="shared" si="5"/>
        <v>3500</v>
      </c>
      <c r="N72" t="s">
        <v>82</v>
      </c>
      <c r="O72" t="s">
        <v>74</v>
      </c>
      <c r="P72">
        <v>18</v>
      </c>
      <c r="Q72" t="s">
        <v>590</v>
      </c>
      <c r="R72" t="s">
        <v>591</v>
      </c>
    </row>
    <row r="73" spans="1:18" x14ac:dyDescent="0.3">
      <c r="A73" t="s">
        <v>592</v>
      </c>
      <c r="B73" t="str">
        <f t="shared" si="3"/>
        <v>Kobieta</v>
      </c>
      <c r="C73" t="s">
        <v>593</v>
      </c>
      <c r="D73" t="s">
        <v>87</v>
      </c>
      <c r="E73" t="s">
        <v>24</v>
      </c>
      <c r="F73" s="29">
        <v>42266</v>
      </c>
      <c r="G73" s="29" t="str">
        <f t="shared" ca="1" si="4"/>
        <v>9 lat, 5 mies., 8 dni</v>
      </c>
      <c r="H73">
        <v>16147</v>
      </c>
      <c r="I73">
        <v>19.61</v>
      </c>
      <c r="J73">
        <v>29</v>
      </c>
      <c r="K73">
        <v>42</v>
      </c>
      <c r="L73">
        <v>4</v>
      </c>
      <c r="M73">
        <f t="shared" si="5"/>
        <v>6500</v>
      </c>
      <c r="N73" t="s">
        <v>77</v>
      </c>
      <c r="O73" t="s">
        <v>74</v>
      </c>
      <c r="P73">
        <v>20</v>
      </c>
      <c r="Q73" t="s">
        <v>594</v>
      </c>
      <c r="R73" t="s">
        <v>595</v>
      </c>
    </row>
    <row r="74" spans="1:18" x14ac:dyDescent="0.3">
      <c r="A74" t="s">
        <v>596</v>
      </c>
      <c r="B74" t="str">
        <f t="shared" si="3"/>
        <v>Kobieta</v>
      </c>
      <c r="C74" t="s">
        <v>597</v>
      </c>
      <c r="D74" t="s">
        <v>70</v>
      </c>
      <c r="E74" t="s">
        <v>76</v>
      </c>
      <c r="F74" s="29">
        <v>43241</v>
      </c>
      <c r="G74" s="29" t="str">
        <f t="shared" ca="1" si="4"/>
        <v>6 lat, 9 mies., 6 dni</v>
      </c>
      <c r="H74">
        <v>7712</v>
      </c>
      <c r="I74">
        <v>5.97</v>
      </c>
      <c r="J74">
        <v>30</v>
      </c>
      <c r="K74">
        <v>42</v>
      </c>
      <c r="L74">
        <v>3</v>
      </c>
      <c r="M74">
        <f t="shared" si="5"/>
        <v>5000</v>
      </c>
      <c r="N74" t="s">
        <v>82</v>
      </c>
      <c r="O74" t="s">
        <v>78</v>
      </c>
      <c r="P74">
        <v>30</v>
      </c>
      <c r="Q74" t="s">
        <v>598</v>
      </c>
      <c r="R74" t="s">
        <v>599</v>
      </c>
    </row>
    <row r="75" spans="1:18" x14ac:dyDescent="0.3">
      <c r="A75" t="s">
        <v>600</v>
      </c>
      <c r="B75" t="str">
        <f t="shared" si="3"/>
        <v>Mężczyzna</v>
      </c>
      <c r="C75" t="s">
        <v>601</v>
      </c>
      <c r="D75" t="s">
        <v>320</v>
      </c>
      <c r="E75" t="s">
        <v>80</v>
      </c>
      <c r="F75" s="29">
        <v>45635</v>
      </c>
      <c r="G75" s="29" t="str">
        <f t="shared" ca="1" si="4"/>
        <v>0 lat, 2 mies., 18 dni</v>
      </c>
      <c r="H75">
        <v>21127</v>
      </c>
      <c r="I75">
        <v>13.83</v>
      </c>
      <c r="J75">
        <v>28</v>
      </c>
      <c r="K75">
        <v>42</v>
      </c>
      <c r="L75">
        <v>2</v>
      </c>
      <c r="M75">
        <f t="shared" si="5"/>
        <v>3500</v>
      </c>
      <c r="N75" t="s">
        <v>72</v>
      </c>
      <c r="O75" t="s">
        <v>78</v>
      </c>
      <c r="P75">
        <v>21</v>
      </c>
      <c r="Q75" t="s">
        <v>602</v>
      </c>
      <c r="R75" t="s">
        <v>603</v>
      </c>
    </row>
    <row r="76" spans="1:18" x14ac:dyDescent="0.3">
      <c r="A76" t="s">
        <v>604</v>
      </c>
      <c r="B76" t="str">
        <f t="shared" si="3"/>
        <v>Mężczyzna</v>
      </c>
      <c r="C76" t="s">
        <v>605</v>
      </c>
      <c r="D76" t="s">
        <v>87</v>
      </c>
      <c r="E76" t="s">
        <v>85</v>
      </c>
      <c r="F76" s="29">
        <v>44086</v>
      </c>
      <c r="G76" s="29" t="str">
        <f t="shared" ca="1" si="4"/>
        <v>4 lat, 5 mies., 15 dni</v>
      </c>
      <c r="H76">
        <v>4908</v>
      </c>
      <c r="I76">
        <v>17.28</v>
      </c>
      <c r="J76">
        <v>22</v>
      </c>
      <c r="K76">
        <v>40</v>
      </c>
      <c r="L76">
        <v>5</v>
      </c>
      <c r="M76">
        <f t="shared" si="5"/>
        <v>8000</v>
      </c>
      <c r="N76" t="s">
        <v>84</v>
      </c>
      <c r="O76" t="s">
        <v>74</v>
      </c>
      <c r="P76">
        <v>23</v>
      </c>
      <c r="Q76" t="s">
        <v>606</v>
      </c>
      <c r="R76" t="s">
        <v>607</v>
      </c>
    </row>
    <row r="77" spans="1:18" x14ac:dyDescent="0.3">
      <c r="A77" t="s">
        <v>608</v>
      </c>
      <c r="B77" t="str">
        <f t="shared" si="3"/>
        <v>Kobieta</v>
      </c>
      <c r="C77" t="s">
        <v>609</v>
      </c>
      <c r="D77" t="s">
        <v>27</v>
      </c>
      <c r="E77" t="s">
        <v>80</v>
      </c>
      <c r="F77" s="29">
        <v>45548</v>
      </c>
      <c r="G77" s="29" t="str">
        <f t="shared" ca="1" si="4"/>
        <v>0 lat, 5 mies., 14 dni</v>
      </c>
      <c r="H77">
        <v>21472</v>
      </c>
      <c r="I77">
        <v>7.97</v>
      </c>
      <c r="J77">
        <v>25</v>
      </c>
      <c r="K77">
        <v>40</v>
      </c>
      <c r="L77">
        <v>3</v>
      </c>
      <c r="M77">
        <f t="shared" si="5"/>
        <v>5000</v>
      </c>
      <c r="N77" t="s">
        <v>72</v>
      </c>
      <c r="O77" t="s">
        <v>79</v>
      </c>
      <c r="P77">
        <v>11</v>
      </c>
      <c r="Q77" t="s">
        <v>610</v>
      </c>
      <c r="R77" t="s">
        <v>611</v>
      </c>
    </row>
    <row r="78" spans="1:18" x14ac:dyDescent="0.3">
      <c r="A78" t="s">
        <v>612</v>
      </c>
      <c r="B78" t="str">
        <f t="shared" si="3"/>
        <v>Mężczyzna</v>
      </c>
      <c r="C78" t="s">
        <v>613</v>
      </c>
      <c r="D78" t="s">
        <v>70</v>
      </c>
      <c r="E78" t="s">
        <v>31</v>
      </c>
      <c r="F78" s="29">
        <v>45589</v>
      </c>
      <c r="G78" s="29" t="str">
        <f t="shared" ca="1" si="4"/>
        <v>0 lat, 4 mies., 3 dni</v>
      </c>
      <c r="H78">
        <v>13505</v>
      </c>
      <c r="I78">
        <v>17.170000000000002</v>
      </c>
      <c r="J78">
        <v>25</v>
      </c>
      <c r="K78">
        <v>42</v>
      </c>
      <c r="L78">
        <v>5</v>
      </c>
      <c r="M78">
        <f t="shared" si="5"/>
        <v>8000</v>
      </c>
      <c r="N78" t="s">
        <v>81</v>
      </c>
      <c r="O78" t="s">
        <v>69</v>
      </c>
      <c r="P78">
        <v>35</v>
      </c>
      <c r="Q78" t="s">
        <v>614</v>
      </c>
      <c r="R78" t="s">
        <v>615</v>
      </c>
    </row>
    <row r="79" spans="1:18" x14ac:dyDescent="0.3">
      <c r="A79" t="s">
        <v>616</v>
      </c>
      <c r="B79" t="str">
        <f t="shared" si="3"/>
        <v>Mężczyzna</v>
      </c>
      <c r="C79" t="s">
        <v>617</v>
      </c>
      <c r="D79" t="s">
        <v>87</v>
      </c>
      <c r="E79" t="s">
        <v>29</v>
      </c>
      <c r="F79" s="29">
        <v>44351</v>
      </c>
      <c r="G79" s="29" t="str">
        <f t="shared" ca="1" si="4"/>
        <v>3 lat, 8 mies., 23 dni</v>
      </c>
      <c r="H79">
        <v>5642</v>
      </c>
      <c r="I79">
        <v>0.67</v>
      </c>
      <c r="J79">
        <v>30</v>
      </c>
      <c r="K79">
        <v>40</v>
      </c>
      <c r="L79">
        <v>3</v>
      </c>
      <c r="M79">
        <f t="shared" si="5"/>
        <v>5000</v>
      </c>
      <c r="N79" t="s">
        <v>81</v>
      </c>
      <c r="O79" t="s">
        <v>69</v>
      </c>
      <c r="P79">
        <v>31</v>
      </c>
      <c r="Q79" t="s">
        <v>618</v>
      </c>
      <c r="R79" t="s">
        <v>619</v>
      </c>
    </row>
    <row r="80" spans="1:18" x14ac:dyDescent="0.3">
      <c r="A80" t="s">
        <v>620</v>
      </c>
      <c r="B80" t="str">
        <f t="shared" si="3"/>
        <v>Mężczyzna</v>
      </c>
      <c r="C80" t="s">
        <v>621</v>
      </c>
      <c r="D80" t="s">
        <v>320</v>
      </c>
      <c r="E80" t="s">
        <v>80</v>
      </c>
      <c r="F80" s="29">
        <v>45452</v>
      </c>
      <c r="G80" s="29" t="str">
        <f t="shared" ca="1" si="4"/>
        <v>0 lat, 8 mies., 18 dni</v>
      </c>
      <c r="H80">
        <v>7536</v>
      </c>
      <c r="I80">
        <v>19.71</v>
      </c>
      <c r="J80">
        <v>26</v>
      </c>
      <c r="K80">
        <v>42</v>
      </c>
      <c r="L80">
        <v>1</v>
      </c>
      <c r="M80">
        <f t="shared" si="5"/>
        <v>2500</v>
      </c>
      <c r="N80" t="s">
        <v>82</v>
      </c>
      <c r="O80" t="s">
        <v>74</v>
      </c>
      <c r="P80">
        <v>18</v>
      </c>
      <c r="Q80" t="s">
        <v>622</v>
      </c>
      <c r="R80" t="s">
        <v>623</v>
      </c>
    </row>
    <row r="81" spans="1:18" x14ac:dyDescent="0.3">
      <c r="A81" t="s">
        <v>624</v>
      </c>
      <c r="B81" t="str">
        <f t="shared" si="3"/>
        <v>Mężczyzna</v>
      </c>
      <c r="C81" t="s">
        <v>625</v>
      </c>
      <c r="D81" t="s">
        <v>320</v>
      </c>
      <c r="E81" t="s">
        <v>80</v>
      </c>
      <c r="F81" s="29">
        <v>45164</v>
      </c>
      <c r="G81" s="29" t="str">
        <f t="shared" ca="1" si="4"/>
        <v>1 lat, 6 mies., 1 dni</v>
      </c>
      <c r="H81">
        <v>16304</v>
      </c>
      <c r="I81">
        <v>8.82</v>
      </c>
      <c r="J81">
        <v>23</v>
      </c>
      <c r="K81">
        <v>40</v>
      </c>
      <c r="L81">
        <v>2</v>
      </c>
      <c r="M81">
        <f t="shared" si="5"/>
        <v>3500</v>
      </c>
      <c r="N81" t="s">
        <v>82</v>
      </c>
      <c r="O81" t="s">
        <v>74</v>
      </c>
      <c r="P81">
        <v>9</v>
      </c>
      <c r="Q81" t="s">
        <v>626</v>
      </c>
      <c r="R81" t="s">
        <v>627</v>
      </c>
    </row>
    <row r="82" spans="1:18" x14ac:dyDescent="0.3">
      <c r="A82" t="s">
        <v>628</v>
      </c>
      <c r="B82" t="str">
        <f t="shared" si="3"/>
        <v>Mężczyzna</v>
      </c>
      <c r="C82" t="s">
        <v>629</v>
      </c>
      <c r="D82" t="s">
        <v>320</v>
      </c>
      <c r="E82" t="s">
        <v>24</v>
      </c>
      <c r="F82" s="29">
        <v>42577</v>
      </c>
      <c r="G82" s="29" t="str">
        <f t="shared" ca="1" si="4"/>
        <v>8 lat, 7 mies., 1 dni</v>
      </c>
      <c r="H82">
        <v>8367</v>
      </c>
      <c r="I82">
        <v>18.440000000000001</v>
      </c>
      <c r="J82">
        <v>29</v>
      </c>
      <c r="K82">
        <v>42</v>
      </c>
      <c r="L82">
        <v>3</v>
      </c>
      <c r="M82">
        <f t="shared" si="5"/>
        <v>5000</v>
      </c>
      <c r="N82" t="s">
        <v>82</v>
      </c>
      <c r="O82" t="s">
        <v>69</v>
      </c>
      <c r="P82">
        <v>39</v>
      </c>
      <c r="Q82" t="s">
        <v>630</v>
      </c>
      <c r="R82" t="s">
        <v>631</v>
      </c>
    </row>
    <row r="83" spans="1:18" x14ac:dyDescent="0.3">
      <c r="A83" t="s">
        <v>632</v>
      </c>
      <c r="B83" t="str">
        <f t="shared" si="3"/>
        <v>Mężczyzna</v>
      </c>
      <c r="C83" t="s">
        <v>633</v>
      </c>
      <c r="D83" t="s">
        <v>320</v>
      </c>
      <c r="E83" t="s">
        <v>85</v>
      </c>
      <c r="F83" s="29">
        <v>45298</v>
      </c>
      <c r="G83" s="29" t="str">
        <f t="shared" ca="1" si="4"/>
        <v>1 lat, 1 mies., 20 dni</v>
      </c>
      <c r="H83">
        <v>13498</v>
      </c>
      <c r="I83">
        <v>3.3</v>
      </c>
      <c r="J83">
        <v>30</v>
      </c>
      <c r="K83">
        <v>42</v>
      </c>
      <c r="L83">
        <v>4</v>
      </c>
      <c r="M83">
        <f t="shared" si="5"/>
        <v>6500</v>
      </c>
      <c r="N83" t="s">
        <v>77</v>
      </c>
      <c r="O83" t="s">
        <v>78</v>
      </c>
      <c r="P83">
        <v>26</v>
      </c>
      <c r="Q83" t="s">
        <v>634</v>
      </c>
      <c r="R83" t="s">
        <v>635</v>
      </c>
    </row>
    <row r="84" spans="1:18" x14ac:dyDescent="0.3">
      <c r="A84" t="s">
        <v>636</v>
      </c>
      <c r="B84" t="str">
        <f t="shared" si="3"/>
        <v>Kobieta</v>
      </c>
      <c r="C84" t="s">
        <v>637</v>
      </c>
      <c r="D84" t="s">
        <v>320</v>
      </c>
      <c r="E84" t="s">
        <v>31</v>
      </c>
      <c r="F84" s="29">
        <v>44741</v>
      </c>
      <c r="G84" s="29" t="str">
        <f t="shared" ca="1" si="4"/>
        <v>2 lat, 7 mies., 29 dni</v>
      </c>
      <c r="H84">
        <v>22544</v>
      </c>
      <c r="I84">
        <v>5.62</v>
      </c>
      <c r="J84">
        <v>23</v>
      </c>
      <c r="K84">
        <v>36</v>
      </c>
      <c r="L84">
        <v>4</v>
      </c>
      <c r="M84">
        <f t="shared" si="5"/>
        <v>6500</v>
      </c>
      <c r="N84" t="s">
        <v>84</v>
      </c>
      <c r="O84" t="s">
        <v>74</v>
      </c>
      <c r="P84">
        <v>18</v>
      </c>
      <c r="Q84" t="s">
        <v>638</v>
      </c>
      <c r="R84" t="s">
        <v>639</v>
      </c>
    </row>
    <row r="85" spans="1:18" x14ac:dyDescent="0.3">
      <c r="A85" t="s">
        <v>640</v>
      </c>
      <c r="B85" t="str">
        <f t="shared" si="3"/>
        <v>Kobieta</v>
      </c>
      <c r="C85" t="s">
        <v>641</v>
      </c>
      <c r="D85" t="s">
        <v>70</v>
      </c>
      <c r="E85" t="s">
        <v>76</v>
      </c>
      <c r="F85" s="29">
        <v>45456</v>
      </c>
      <c r="G85" s="29" t="str">
        <f t="shared" ca="1" si="4"/>
        <v>0 lat, 8 mies., 14 dni</v>
      </c>
      <c r="H85">
        <v>11491</v>
      </c>
      <c r="I85">
        <v>0.47</v>
      </c>
      <c r="J85">
        <v>23</v>
      </c>
      <c r="K85">
        <v>40</v>
      </c>
      <c r="L85">
        <v>3</v>
      </c>
      <c r="M85">
        <f t="shared" si="5"/>
        <v>5000</v>
      </c>
      <c r="N85" t="s">
        <v>77</v>
      </c>
      <c r="O85" t="s">
        <v>79</v>
      </c>
      <c r="P85">
        <v>10</v>
      </c>
      <c r="Q85" t="s">
        <v>642</v>
      </c>
      <c r="R85" t="s">
        <v>643</v>
      </c>
    </row>
    <row r="86" spans="1:18" x14ac:dyDescent="0.3">
      <c r="A86" t="s">
        <v>644</v>
      </c>
      <c r="B86" t="str">
        <f t="shared" si="3"/>
        <v>Kobieta</v>
      </c>
      <c r="C86" t="s">
        <v>645</v>
      </c>
      <c r="D86" t="s">
        <v>32</v>
      </c>
      <c r="E86" t="s">
        <v>80</v>
      </c>
      <c r="F86" s="29">
        <v>43589</v>
      </c>
      <c r="G86" s="29" t="str">
        <f t="shared" ca="1" si="4"/>
        <v>5 lat, 9 mies., 23 dni</v>
      </c>
      <c r="H86">
        <v>5098</v>
      </c>
      <c r="I86">
        <v>10.61</v>
      </c>
      <c r="J86">
        <v>28</v>
      </c>
      <c r="K86">
        <v>42</v>
      </c>
      <c r="L86">
        <v>3</v>
      </c>
      <c r="M86">
        <f t="shared" si="5"/>
        <v>5000</v>
      </c>
      <c r="N86" t="s">
        <v>77</v>
      </c>
      <c r="O86" t="s">
        <v>78</v>
      </c>
      <c r="P86">
        <v>2</v>
      </c>
      <c r="Q86" t="s">
        <v>646</v>
      </c>
      <c r="R86" t="s">
        <v>647</v>
      </c>
    </row>
    <row r="87" spans="1:18" x14ac:dyDescent="0.3">
      <c r="A87" t="s">
        <v>648</v>
      </c>
      <c r="B87" t="str">
        <f t="shared" si="3"/>
        <v>Mężczyzna</v>
      </c>
      <c r="C87" t="s">
        <v>649</v>
      </c>
      <c r="D87" t="s">
        <v>32</v>
      </c>
      <c r="E87" t="s">
        <v>85</v>
      </c>
      <c r="F87" s="29">
        <v>44297</v>
      </c>
      <c r="G87" s="29" t="str">
        <f t="shared" ca="1" si="4"/>
        <v>3 lat, 10 mies., 16 dni</v>
      </c>
      <c r="H87">
        <v>16698</v>
      </c>
      <c r="I87">
        <v>19.690000000000001</v>
      </c>
      <c r="J87">
        <v>21</v>
      </c>
      <c r="K87">
        <v>42</v>
      </c>
      <c r="L87">
        <v>3</v>
      </c>
      <c r="M87">
        <f t="shared" si="5"/>
        <v>5000</v>
      </c>
      <c r="N87" t="s">
        <v>77</v>
      </c>
      <c r="O87" t="s">
        <v>79</v>
      </c>
      <c r="P87">
        <v>13</v>
      </c>
      <c r="Q87" t="s">
        <v>650</v>
      </c>
      <c r="R87" t="s">
        <v>651</v>
      </c>
    </row>
    <row r="88" spans="1:18" x14ac:dyDescent="0.3">
      <c r="A88" t="s">
        <v>652</v>
      </c>
      <c r="B88" t="str">
        <f t="shared" si="3"/>
        <v>Mężczyzna</v>
      </c>
      <c r="C88" t="s">
        <v>653</v>
      </c>
      <c r="D88" t="s">
        <v>70</v>
      </c>
      <c r="E88" t="s">
        <v>85</v>
      </c>
      <c r="F88" s="29">
        <v>43680</v>
      </c>
      <c r="G88" s="29" t="str">
        <f t="shared" ca="1" si="4"/>
        <v>5 lat, 6 mies., 24 dni</v>
      </c>
      <c r="H88">
        <v>11273</v>
      </c>
      <c r="I88">
        <v>18.77</v>
      </c>
      <c r="J88">
        <v>27</v>
      </c>
      <c r="K88">
        <v>36</v>
      </c>
      <c r="L88">
        <v>2</v>
      </c>
      <c r="M88">
        <f t="shared" si="5"/>
        <v>3500</v>
      </c>
      <c r="N88" t="s">
        <v>82</v>
      </c>
      <c r="O88" t="s">
        <v>79</v>
      </c>
      <c r="P88">
        <v>20</v>
      </c>
      <c r="Q88" t="s">
        <v>654</v>
      </c>
      <c r="R88" t="s">
        <v>655</v>
      </c>
    </row>
    <row r="89" spans="1:18" x14ac:dyDescent="0.3">
      <c r="A89" t="s">
        <v>656</v>
      </c>
      <c r="B89" t="str">
        <f t="shared" si="3"/>
        <v>Mężczyzna</v>
      </c>
      <c r="C89" t="s">
        <v>657</v>
      </c>
      <c r="D89" t="s">
        <v>32</v>
      </c>
      <c r="E89" t="s">
        <v>85</v>
      </c>
      <c r="F89" s="29">
        <v>42975</v>
      </c>
      <c r="G89" s="29" t="str">
        <f t="shared" ca="1" si="4"/>
        <v>7 lat, 5 mies., 30 dni</v>
      </c>
      <c r="H89">
        <v>4235</v>
      </c>
      <c r="I89">
        <v>13.09</v>
      </c>
      <c r="J89">
        <v>20</v>
      </c>
      <c r="K89">
        <v>36</v>
      </c>
      <c r="L89">
        <v>5</v>
      </c>
      <c r="M89">
        <f t="shared" si="5"/>
        <v>8000</v>
      </c>
      <c r="N89" t="s">
        <v>82</v>
      </c>
      <c r="O89" t="s">
        <v>78</v>
      </c>
      <c r="P89">
        <v>16</v>
      </c>
      <c r="Q89" t="s">
        <v>658</v>
      </c>
      <c r="R89" t="s">
        <v>659</v>
      </c>
    </row>
    <row r="90" spans="1:18" x14ac:dyDescent="0.3">
      <c r="A90" t="s">
        <v>660</v>
      </c>
      <c r="B90" t="str">
        <f t="shared" si="3"/>
        <v>Kobieta</v>
      </c>
      <c r="C90" t="s">
        <v>661</v>
      </c>
      <c r="D90" t="s">
        <v>27</v>
      </c>
      <c r="E90" t="s">
        <v>31</v>
      </c>
      <c r="F90" s="29">
        <v>42396</v>
      </c>
      <c r="G90" s="29" t="str">
        <f t="shared" ca="1" si="4"/>
        <v>9 lat, 1 mies., 0 dni</v>
      </c>
      <c r="H90">
        <v>4746</v>
      </c>
      <c r="I90">
        <v>19.2</v>
      </c>
      <c r="J90">
        <v>28</v>
      </c>
      <c r="K90">
        <v>36</v>
      </c>
      <c r="L90">
        <v>1</v>
      </c>
      <c r="M90">
        <f t="shared" si="5"/>
        <v>2500</v>
      </c>
      <c r="N90" t="s">
        <v>72</v>
      </c>
      <c r="O90" t="s">
        <v>79</v>
      </c>
      <c r="P90">
        <v>19</v>
      </c>
      <c r="Q90" t="s">
        <v>662</v>
      </c>
      <c r="R90" t="s">
        <v>663</v>
      </c>
    </row>
    <row r="91" spans="1:18" x14ac:dyDescent="0.3">
      <c r="A91" t="s">
        <v>664</v>
      </c>
      <c r="B91" t="str">
        <f t="shared" si="3"/>
        <v>Kobieta</v>
      </c>
      <c r="C91" t="s">
        <v>665</v>
      </c>
      <c r="D91" t="s">
        <v>87</v>
      </c>
      <c r="E91" t="s">
        <v>80</v>
      </c>
      <c r="F91" s="29">
        <v>44547</v>
      </c>
      <c r="G91" s="29" t="str">
        <f t="shared" ca="1" si="4"/>
        <v>3 lat, 2 mies., 10 dni</v>
      </c>
      <c r="H91">
        <v>18119</v>
      </c>
      <c r="I91">
        <v>19.62</v>
      </c>
      <c r="J91">
        <v>28</v>
      </c>
      <c r="K91">
        <v>40</v>
      </c>
      <c r="L91">
        <v>4</v>
      </c>
      <c r="M91">
        <f t="shared" si="5"/>
        <v>6500</v>
      </c>
      <c r="N91" t="s">
        <v>81</v>
      </c>
      <c r="O91" t="s">
        <v>69</v>
      </c>
      <c r="P91">
        <v>3</v>
      </c>
      <c r="Q91" t="s">
        <v>666</v>
      </c>
      <c r="R91" t="s">
        <v>667</v>
      </c>
    </row>
    <row r="92" spans="1:18" x14ac:dyDescent="0.3">
      <c r="A92" t="s">
        <v>668</v>
      </c>
      <c r="B92" t="str">
        <f t="shared" si="3"/>
        <v>Kobieta</v>
      </c>
      <c r="C92" t="s">
        <v>669</v>
      </c>
      <c r="D92" t="s">
        <v>27</v>
      </c>
      <c r="E92" t="s">
        <v>80</v>
      </c>
      <c r="F92" s="29">
        <v>42511</v>
      </c>
      <c r="G92" s="29" t="str">
        <f t="shared" ca="1" si="4"/>
        <v>8 lat, 9 mies., 6 dni</v>
      </c>
      <c r="H92">
        <v>24284</v>
      </c>
      <c r="I92">
        <v>19.61</v>
      </c>
      <c r="J92">
        <v>21</v>
      </c>
      <c r="K92">
        <v>40</v>
      </c>
      <c r="L92">
        <v>4</v>
      </c>
      <c r="M92">
        <f t="shared" si="5"/>
        <v>6500</v>
      </c>
      <c r="N92" t="s">
        <v>72</v>
      </c>
      <c r="O92" t="s">
        <v>78</v>
      </c>
      <c r="P92">
        <v>12</v>
      </c>
      <c r="Q92" t="s">
        <v>670</v>
      </c>
      <c r="R92" t="s">
        <v>671</v>
      </c>
    </row>
    <row r="93" spans="1:18" x14ac:dyDescent="0.3">
      <c r="A93" t="s">
        <v>672</v>
      </c>
      <c r="B93" t="str">
        <f t="shared" si="3"/>
        <v>Kobieta</v>
      </c>
      <c r="C93" t="s">
        <v>673</v>
      </c>
      <c r="D93" t="s">
        <v>70</v>
      </c>
      <c r="E93" t="s">
        <v>76</v>
      </c>
      <c r="F93" s="29">
        <v>42087</v>
      </c>
      <c r="G93" s="29" t="str">
        <f t="shared" ca="1" si="4"/>
        <v>9 lat, 11 mies., 3 dni</v>
      </c>
      <c r="H93">
        <v>8269</v>
      </c>
      <c r="I93">
        <v>4.13</v>
      </c>
      <c r="J93">
        <v>20</v>
      </c>
      <c r="K93">
        <v>36</v>
      </c>
      <c r="L93">
        <v>5</v>
      </c>
      <c r="M93">
        <f t="shared" si="5"/>
        <v>8000</v>
      </c>
      <c r="N93" t="s">
        <v>82</v>
      </c>
      <c r="O93" t="s">
        <v>78</v>
      </c>
      <c r="P93">
        <v>16</v>
      </c>
      <c r="Q93" t="s">
        <v>674</v>
      </c>
      <c r="R93" t="s">
        <v>675</v>
      </c>
    </row>
    <row r="94" spans="1:18" x14ac:dyDescent="0.3">
      <c r="A94" t="s">
        <v>676</v>
      </c>
      <c r="B94" t="str">
        <f t="shared" si="3"/>
        <v>Mężczyzna</v>
      </c>
      <c r="C94" t="s">
        <v>677</v>
      </c>
      <c r="D94" t="s">
        <v>32</v>
      </c>
      <c r="E94" t="s">
        <v>26</v>
      </c>
      <c r="F94" s="29">
        <v>44355</v>
      </c>
      <c r="G94" s="29" t="str">
        <f t="shared" ca="1" si="4"/>
        <v>3 lat, 8 mies., 19 dni</v>
      </c>
      <c r="H94">
        <v>7836</v>
      </c>
      <c r="I94">
        <v>19.18</v>
      </c>
      <c r="J94">
        <v>26</v>
      </c>
      <c r="K94">
        <v>42</v>
      </c>
      <c r="L94">
        <v>4</v>
      </c>
      <c r="M94">
        <f t="shared" si="5"/>
        <v>6500</v>
      </c>
      <c r="N94" t="s">
        <v>81</v>
      </c>
      <c r="O94" t="s">
        <v>79</v>
      </c>
      <c r="P94">
        <v>40</v>
      </c>
      <c r="Q94" t="s">
        <v>678</v>
      </c>
      <c r="R94" t="s">
        <v>679</v>
      </c>
    </row>
    <row r="95" spans="1:18" x14ac:dyDescent="0.3">
      <c r="A95" t="s">
        <v>680</v>
      </c>
      <c r="B95" t="str">
        <f t="shared" si="3"/>
        <v>Kobieta</v>
      </c>
      <c r="C95" t="s">
        <v>681</v>
      </c>
      <c r="D95" t="s">
        <v>320</v>
      </c>
      <c r="E95" t="s">
        <v>85</v>
      </c>
      <c r="F95" s="29">
        <v>44564</v>
      </c>
      <c r="G95" s="29" t="str">
        <f t="shared" ca="1" si="4"/>
        <v>3 lat, 1 mies., 24 dni</v>
      </c>
      <c r="H95">
        <v>17538</v>
      </c>
      <c r="I95">
        <v>1.67</v>
      </c>
      <c r="J95">
        <v>27</v>
      </c>
      <c r="K95">
        <v>42</v>
      </c>
      <c r="L95">
        <v>4</v>
      </c>
      <c r="M95">
        <f t="shared" si="5"/>
        <v>6500</v>
      </c>
      <c r="N95" t="s">
        <v>82</v>
      </c>
      <c r="O95" t="s">
        <v>78</v>
      </c>
      <c r="P95">
        <v>12</v>
      </c>
      <c r="Q95" t="s">
        <v>682</v>
      </c>
      <c r="R95" t="s">
        <v>683</v>
      </c>
    </row>
    <row r="96" spans="1:18" x14ac:dyDescent="0.3">
      <c r="A96" t="s">
        <v>684</v>
      </c>
      <c r="B96" t="str">
        <f t="shared" si="3"/>
        <v>Mężczyzna</v>
      </c>
      <c r="C96" t="s">
        <v>685</v>
      </c>
      <c r="D96" t="s">
        <v>70</v>
      </c>
      <c r="E96" t="s">
        <v>76</v>
      </c>
      <c r="F96" s="29">
        <v>42774</v>
      </c>
      <c r="G96" s="29" t="str">
        <f t="shared" ca="1" si="4"/>
        <v>8 lat, 0 mies., 19 dni</v>
      </c>
      <c r="H96">
        <v>7488</v>
      </c>
      <c r="I96">
        <v>15.6</v>
      </c>
      <c r="J96">
        <v>26</v>
      </c>
      <c r="K96">
        <v>36</v>
      </c>
      <c r="L96">
        <v>3</v>
      </c>
      <c r="M96">
        <f t="shared" si="5"/>
        <v>5000</v>
      </c>
      <c r="N96" t="s">
        <v>84</v>
      </c>
      <c r="O96" t="s">
        <v>69</v>
      </c>
      <c r="P96">
        <v>39</v>
      </c>
      <c r="Q96" t="s">
        <v>686</v>
      </c>
      <c r="R96" t="s">
        <v>687</v>
      </c>
    </row>
    <row r="97" spans="1:18" x14ac:dyDescent="0.3">
      <c r="A97" t="s">
        <v>688</v>
      </c>
      <c r="B97" t="str">
        <f t="shared" si="3"/>
        <v>Mężczyzna</v>
      </c>
      <c r="C97" t="s">
        <v>689</v>
      </c>
      <c r="D97" t="s">
        <v>337</v>
      </c>
      <c r="E97" t="s">
        <v>31</v>
      </c>
      <c r="F97" s="29">
        <v>43217</v>
      </c>
      <c r="G97" s="29" t="str">
        <f t="shared" ca="1" si="4"/>
        <v>6 lat, 10 mies., 0 dni</v>
      </c>
      <c r="H97">
        <v>7932</v>
      </c>
      <c r="I97">
        <v>17.89</v>
      </c>
      <c r="J97">
        <v>30</v>
      </c>
      <c r="K97">
        <v>42</v>
      </c>
      <c r="L97">
        <v>5</v>
      </c>
      <c r="M97">
        <f t="shared" si="5"/>
        <v>8000</v>
      </c>
      <c r="N97" t="s">
        <v>84</v>
      </c>
      <c r="O97" t="s">
        <v>74</v>
      </c>
      <c r="P97">
        <v>17</v>
      </c>
      <c r="Q97" t="s">
        <v>690</v>
      </c>
      <c r="R97" t="s">
        <v>691</v>
      </c>
    </row>
    <row r="98" spans="1:18" x14ac:dyDescent="0.3">
      <c r="A98" t="s">
        <v>692</v>
      </c>
      <c r="B98" t="str">
        <f t="shared" si="3"/>
        <v>Mężczyzna</v>
      </c>
      <c r="C98" t="s">
        <v>693</v>
      </c>
      <c r="D98" t="s">
        <v>87</v>
      </c>
      <c r="E98" t="s">
        <v>24</v>
      </c>
      <c r="F98" s="29">
        <v>45156</v>
      </c>
      <c r="G98" s="29" t="str">
        <f t="shared" ca="1" si="4"/>
        <v>1 lat, 6 mies., 9 dni</v>
      </c>
      <c r="H98">
        <v>6519</v>
      </c>
      <c r="I98">
        <v>16.91</v>
      </c>
      <c r="J98">
        <v>26</v>
      </c>
      <c r="K98">
        <v>40</v>
      </c>
      <c r="L98">
        <v>2</v>
      </c>
      <c r="M98">
        <f t="shared" si="5"/>
        <v>3500</v>
      </c>
      <c r="N98" t="s">
        <v>81</v>
      </c>
      <c r="O98" t="s">
        <v>78</v>
      </c>
      <c r="P98">
        <v>8</v>
      </c>
      <c r="Q98" t="s">
        <v>694</v>
      </c>
      <c r="R98" t="s">
        <v>695</v>
      </c>
    </row>
    <row r="99" spans="1:18" x14ac:dyDescent="0.3">
      <c r="A99" t="s">
        <v>696</v>
      </c>
      <c r="B99" t="str">
        <f t="shared" si="3"/>
        <v>Mężczyzna</v>
      </c>
      <c r="C99" t="s">
        <v>697</v>
      </c>
      <c r="D99" t="s">
        <v>87</v>
      </c>
      <c r="E99" t="s">
        <v>80</v>
      </c>
      <c r="F99" s="29">
        <v>44829</v>
      </c>
      <c r="G99" s="29" t="str">
        <f t="shared" ca="1" si="4"/>
        <v>2 lat, 5 mies., 2 dni</v>
      </c>
      <c r="H99">
        <v>4799</v>
      </c>
      <c r="I99">
        <v>10.06</v>
      </c>
      <c r="J99">
        <v>28</v>
      </c>
      <c r="K99">
        <v>36</v>
      </c>
      <c r="L99">
        <v>1</v>
      </c>
      <c r="M99">
        <f t="shared" si="5"/>
        <v>2500</v>
      </c>
      <c r="N99" t="s">
        <v>72</v>
      </c>
      <c r="O99" t="s">
        <v>78</v>
      </c>
      <c r="P99">
        <v>15</v>
      </c>
      <c r="Q99" t="s">
        <v>698</v>
      </c>
      <c r="R99" t="s">
        <v>699</v>
      </c>
    </row>
    <row r="100" spans="1:18" x14ac:dyDescent="0.3">
      <c r="A100" t="s">
        <v>700</v>
      </c>
      <c r="B100" t="str">
        <f t="shared" si="3"/>
        <v>Kobieta</v>
      </c>
      <c r="C100" t="s">
        <v>701</v>
      </c>
      <c r="D100" t="s">
        <v>27</v>
      </c>
      <c r="E100" t="s">
        <v>85</v>
      </c>
      <c r="F100" s="29">
        <v>43160</v>
      </c>
      <c r="G100" s="29" t="str">
        <f t="shared" ca="1" si="4"/>
        <v>6 lat, 11 mies., 26 dni</v>
      </c>
      <c r="H100">
        <v>23799</v>
      </c>
      <c r="I100">
        <v>2.58</v>
      </c>
      <c r="J100">
        <v>24</v>
      </c>
      <c r="K100">
        <v>42</v>
      </c>
      <c r="L100">
        <v>4</v>
      </c>
      <c r="M100">
        <f t="shared" si="5"/>
        <v>6500</v>
      </c>
      <c r="N100" t="s">
        <v>84</v>
      </c>
      <c r="O100" t="s">
        <v>74</v>
      </c>
      <c r="P100">
        <v>34</v>
      </c>
      <c r="Q100" t="s">
        <v>702</v>
      </c>
      <c r="R100" t="s">
        <v>703</v>
      </c>
    </row>
    <row r="101" spans="1:18" x14ac:dyDescent="0.3">
      <c r="A101" t="s">
        <v>704</v>
      </c>
      <c r="B101" t="str">
        <f t="shared" si="3"/>
        <v>Kobieta</v>
      </c>
      <c r="C101" t="s">
        <v>705</v>
      </c>
      <c r="D101" t="s">
        <v>320</v>
      </c>
      <c r="E101" t="s">
        <v>85</v>
      </c>
      <c r="F101" s="29">
        <v>43690</v>
      </c>
      <c r="G101" s="29" t="str">
        <f t="shared" ca="1" si="4"/>
        <v>5 lat, 6 mies., 14 dni</v>
      </c>
      <c r="H101">
        <v>21984</v>
      </c>
      <c r="I101">
        <v>11.87</v>
      </c>
      <c r="J101">
        <v>20</v>
      </c>
      <c r="K101">
        <v>40</v>
      </c>
      <c r="L101">
        <v>5</v>
      </c>
      <c r="M101">
        <f t="shared" si="5"/>
        <v>8000</v>
      </c>
      <c r="N101" t="s">
        <v>72</v>
      </c>
      <c r="O101" t="s">
        <v>79</v>
      </c>
      <c r="P101">
        <v>2</v>
      </c>
      <c r="Q101" t="s">
        <v>706</v>
      </c>
      <c r="R101" t="s">
        <v>707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A52B-6397-415A-B207-37C86C588ABC}">
  <sheetPr codeName="Arkusz4"/>
  <dimension ref="A1:L101"/>
  <sheetViews>
    <sheetView workbookViewId="0">
      <selection activeCell="L2" sqref="L2"/>
    </sheetView>
  </sheetViews>
  <sheetFormatPr defaultRowHeight="14.4" x14ac:dyDescent="0.3"/>
  <cols>
    <col min="1" max="1" width="13.109375" style="21" bestFit="1" customWidth="1"/>
    <col min="2" max="2" width="19.6640625" style="21" bestFit="1" customWidth="1"/>
    <col min="3" max="3" width="15.33203125" style="21" customWidth="1"/>
    <col min="4" max="4" width="15.77734375" style="21" bestFit="1" customWidth="1"/>
    <col min="5" max="5" width="13.5546875" style="21" bestFit="1" customWidth="1"/>
    <col min="6" max="6" width="20.109375" style="21" bestFit="1" customWidth="1"/>
    <col min="7" max="7" width="15.88671875" style="22" bestFit="1" customWidth="1"/>
    <col min="8" max="8" width="14.5546875" style="21" bestFit="1" customWidth="1"/>
    <col min="9" max="9" width="9.44140625" style="21" bestFit="1" customWidth="1"/>
    <col min="10" max="10" width="13.109375" style="21" bestFit="1" customWidth="1"/>
    <col min="11" max="11" width="12.33203125" style="21" bestFit="1" customWidth="1"/>
    <col min="12" max="12" width="17.33203125" style="21" bestFit="1" customWidth="1"/>
    <col min="13" max="16384" width="8.88671875" style="21"/>
  </cols>
  <sheetData>
    <row r="1" spans="1:12" x14ac:dyDescent="0.3">
      <c r="A1" t="s">
        <v>20</v>
      </c>
      <c r="B1" t="s">
        <v>41</v>
      </c>
      <c r="C1" t="s">
        <v>58</v>
      </c>
      <c r="D1" t="s">
        <v>22</v>
      </c>
      <c r="E1" t="s">
        <v>21</v>
      </c>
      <c r="F1" t="s">
        <v>59</v>
      </c>
      <c r="G1" t="s">
        <v>42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</row>
    <row r="2" spans="1:12" x14ac:dyDescent="0.3">
      <c r="A2" s="21">
        <v>1</v>
      </c>
      <c r="B2" s="21" t="s">
        <v>89</v>
      </c>
      <c r="C2" t="s">
        <v>189</v>
      </c>
      <c r="D2" s="21" t="s">
        <v>65</v>
      </c>
      <c r="E2" s="21" t="s">
        <v>66</v>
      </c>
      <c r="F2" s="21">
        <v>21462.240000000002</v>
      </c>
      <c r="G2" s="22">
        <v>42428</v>
      </c>
      <c r="H2" s="21" t="s">
        <v>67</v>
      </c>
      <c r="I2" s="21" t="s">
        <v>68</v>
      </c>
      <c r="J2" s="21" t="s">
        <v>69</v>
      </c>
      <c r="K2" s="21">
        <v>4.9000000000000004</v>
      </c>
      <c r="L2" s="21" t="s">
        <v>25</v>
      </c>
    </row>
    <row r="3" spans="1:12" x14ac:dyDescent="0.3">
      <c r="A3" s="21">
        <v>2</v>
      </c>
      <c r="B3" s="21" t="s">
        <v>90</v>
      </c>
      <c r="C3" t="s">
        <v>190</v>
      </c>
      <c r="D3" s="21" t="s">
        <v>70</v>
      </c>
      <c r="E3" s="21" t="s">
        <v>29</v>
      </c>
      <c r="F3" s="21">
        <v>23843.87</v>
      </c>
      <c r="G3" s="22">
        <v>44733</v>
      </c>
      <c r="H3" s="21" t="s">
        <v>71</v>
      </c>
      <c r="I3" s="21" t="s">
        <v>72</v>
      </c>
      <c r="J3" s="21" t="s">
        <v>69</v>
      </c>
      <c r="K3" s="21">
        <v>4.7</v>
      </c>
      <c r="L3" s="21" t="s">
        <v>25</v>
      </c>
    </row>
    <row r="4" spans="1:12" x14ac:dyDescent="0.3">
      <c r="A4" s="21">
        <v>3</v>
      </c>
      <c r="B4" s="21" t="s">
        <v>91</v>
      </c>
      <c r="C4" t="s">
        <v>191</v>
      </c>
      <c r="D4" s="21" t="s">
        <v>73</v>
      </c>
      <c r="E4" s="21" t="s">
        <v>29</v>
      </c>
      <c r="F4" s="21">
        <v>19842.96</v>
      </c>
      <c r="G4" s="22">
        <v>43674</v>
      </c>
      <c r="H4" s="21" t="s">
        <v>71</v>
      </c>
      <c r="I4" s="21" t="s">
        <v>72</v>
      </c>
      <c r="J4" s="21" t="s">
        <v>74</v>
      </c>
      <c r="K4" s="21">
        <v>4.4000000000000004</v>
      </c>
      <c r="L4" s="21" t="s">
        <v>35</v>
      </c>
    </row>
    <row r="5" spans="1:12" x14ac:dyDescent="0.3">
      <c r="A5" s="21">
        <v>4</v>
      </c>
      <c r="B5" s="21" t="s">
        <v>92</v>
      </c>
      <c r="C5" t="s">
        <v>192</v>
      </c>
      <c r="D5" s="21" t="s">
        <v>32</v>
      </c>
      <c r="E5" s="21" t="s">
        <v>24</v>
      </c>
      <c r="F5" s="21">
        <v>11708.02</v>
      </c>
      <c r="G5" s="22">
        <v>43954</v>
      </c>
      <c r="H5" s="21" t="s">
        <v>75</v>
      </c>
      <c r="I5" s="21" t="s">
        <v>72</v>
      </c>
      <c r="J5" s="21" t="s">
        <v>74</v>
      </c>
      <c r="K5" s="21">
        <v>2.8</v>
      </c>
      <c r="L5" s="21" t="s">
        <v>35</v>
      </c>
    </row>
    <row r="6" spans="1:12" x14ac:dyDescent="0.3">
      <c r="A6" s="21">
        <v>5</v>
      </c>
      <c r="B6" s="21" t="s">
        <v>93</v>
      </c>
      <c r="C6" t="s">
        <v>193</v>
      </c>
      <c r="D6" s="21" t="s">
        <v>73</v>
      </c>
      <c r="E6" s="21" t="s">
        <v>76</v>
      </c>
      <c r="F6" s="21">
        <v>24035.24</v>
      </c>
      <c r="G6" s="22">
        <v>42994</v>
      </c>
      <c r="H6" s="21" t="s">
        <v>75</v>
      </c>
      <c r="I6" s="21" t="s">
        <v>77</v>
      </c>
      <c r="J6" s="21" t="s">
        <v>78</v>
      </c>
      <c r="K6" s="21">
        <v>4</v>
      </c>
      <c r="L6" s="21" t="s">
        <v>35</v>
      </c>
    </row>
    <row r="7" spans="1:12" x14ac:dyDescent="0.3">
      <c r="A7" s="21">
        <v>6</v>
      </c>
      <c r="B7" s="21" t="s">
        <v>94</v>
      </c>
      <c r="C7" t="s">
        <v>194</v>
      </c>
      <c r="D7" s="21" t="s">
        <v>70</v>
      </c>
      <c r="E7" s="21" t="s">
        <v>24</v>
      </c>
      <c r="F7" s="21">
        <v>19270.54</v>
      </c>
      <c r="G7" s="22">
        <v>43174</v>
      </c>
      <c r="H7" s="21" t="s">
        <v>67</v>
      </c>
      <c r="I7" s="21" t="s">
        <v>72</v>
      </c>
      <c r="J7" s="21" t="s">
        <v>78</v>
      </c>
      <c r="K7" s="21">
        <v>4.9000000000000004</v>
      </c>
      <c r="L7" s="21" t="s">
        <v>35</v>
      </c>
    </row>
    <row r="8" spans="1:12" x14ac:dyDescent="0.3">
      <c r="A8" s="21">
        <v>7</v>
      </c>
      <c r="B8" s="21" t="s">
        <v>95</v>
      </c>
      <c r="C8" t="s">
        <v>195</v>
      </c>
      <c r="D8" s="21" t="s">
        <v>32</v>
      </c>
      <c r="E8" s="21" t="s">
        <v>31</v>
      </c>
      <c r="F8" s="21">
        <v>8756.94</v>
      </c>
      <c r="G8" s="22">
        <v>44514</v>
      </c>
      <c r="H8" s="21" t="s">
        <v>67</v>
      </c>
      <c r="I8" s="21" t="s">
        <v>77</v>
      </c>
      <c r="J8" s="21" t="s">
        <v>79</v>
      </c>
      <c r="K8" s="21">
        <v>3.5</v>
      </c>
      <c r="L8" s="21" t="s">
        <v>35</v>
      </c>
    </row>
    <row r="9" spans="1:12" x14ac:dyDescent="0.3">
      <c r="A9" s="21">
        <v>8</v>
      </c>
      <c r="B9" s="21" t="s">
        <v>96</v>
      </c>
      <c r="C9" t="s">
        <v>196</v>
      </c>
      <c r="D9" s="21" t="s">
        <v>27</v>
      </c>
      <c r="E9" s="21" t="s">
        <v>80</v>
      </c>
      <c r="F9" s="21">
        <v>14143.81</v>
      </c>
      <c r="G9" s="22">
        <v>45199</v>
      </c>
      <c r="H9" s="21" t="s">
        <v>67</v>
      </c>
      <c r="I9" s="21" t="s">
        <v>81</v>
      </c>
      <c r="J9" s="21" t="s">
        <v>69</v>
      </c>
      <c r="K9" s="21">
        <v>3.7</v>
      </c>
      <c r="L9" s="21" t="s">
        <v>35</v>
      </c>
    </row>
    <row r="10" spans="1:12" x14ac:dyDescent="0.3">
      <c r="A10" s="21">
        <v>9</v>
      </c>
      <c r="B10" s="21" t="s">
        <v>97</v>
      </c>
      <c r="C10" t="s">
        <v>197</v>
      </c>
      <c r="D10" s="21" t="s">
        <v>65</v>
      </c>
      <c r="E10" s="21" t="s">
        <v>66</v>
      </c>
      <c r="F10" s="21">
        <v>21596.53</v>
      </c>
      <c r="G10" s="22">
        <v>42307</v>
      </c>
      <c r="H10" s="21" t="s">
        <v>75</v>
      </c>
      <c r="I10" s="21" t="s">
        <v>82</v>
      </c>
      <c r="J10" s="21" t="s">
        <v>69</v>
      </c>
      <c r="K10" s="21">
        <v>4.5</v>
      </c>
      <c r="L10" s="21" t="s">
        <v>35</v>
      </c>
    </row>
    <row r="11" spans="1:12" x14ac:dyDescent="0.3">
      <c r="A11" s="21">
        <v>10</v>
      </c>
      <c r="B11" s="21" t="s">
        <v>98</v>
      </c>
      <c r="C11" t="s">
        <v>198</v>
      </c>
      <c r="D11" s="21" t="s">
        <v>27</v>
      </c>
      <c r="E11" s="21" t="s">
        <v>76</v>
      </c>
      <c r="F11" s="21">
        <v>19042.98</v>
      </c>
      <c r="G11" s="22">
        <v>43862</v>
      </c>
      <c r="H11" s="21" t="s">
        <v>75</v>
      </c>
      <c r="I11" s="21" t="s">
        <v>68</v>
      </c>
      <c r="J11" s="21" t="s">
        <v>78</v>
      </c>
      <c r="K11" s="21">
        <v>4.3</v>
      </c>
      <c r="L11" s="21" t="s">
        <v>35</v>
      </c>
    </row>
    <row r="12" spans="1:12" x14ac:dyDescent="0.3">
      <c r="A12" s="21">
        <v>11</v>
      </c>
      <c r="B12" s="21" t="s">
        <v>99</v>
      </c>
      <c r="C12" t="s">
        <v>199</v>
      </c>
      <c r="D12" s="21" t="s">
        <v>27</v>
      </c>
      <c r="E12" s="21" t="s">
        <v>80</v>
      </c>
      <c r="F12" s="21">
        <v>19553.009999999998</v>
      </c>
      <c r="G12" s="22">
        <v>42617</v>
      </c>
      <c r="H12" s="21" t="s">
        <v>67</v>
      </c>
      <c r="I12" s="21" t="s">
        <v>81</v>
      </c>
      <c r="J12" s="21" t="s">
        <v>69</v>
      </c>
      <c r="K12" s="21">
        <v>4.2</v>
      </c>
      <c r="L12" s="21" t="s">
        <v>35</v>
      </c>
    </row>
    <row r="13" spans="1:12" x14ac:dyDescent="0.3">
      <c r="A13" s="21">
        <v>12</v>
      </c>
      <c r="B13" s="21" t="s">
        <v>100</v>
      </c>
      <c r="C13" t="s">
        <v>200</v>
      </c>
      <c r="D13" s="21" t="s">
        <v>27</v>
      </c>
      <c r="E13" s="21" t="s">
        <v>80</v>
      </c>
      <c r="F13" s="21">
        <v>12835.09</v>
      </c>
      <c r="G13" s="22">
        <v>44221</v>
      </c>
      <c r="H13" s="21" t="s">
        <v>67</v>
      </c>
      <c r="I13" s="21" t="s">
        <v>68</v>
      </c>
      <c r="J13" s="21" t="s">
        <v>74</v>
      </c>
      <c r="K13" s="21">
        <v>3.6</v>
      </c>
      <c r="L13" s="21" t="s">
        <v>25</v>
      </c>
    </row>
    <row r="14" spans="1:12" x14ac:dyDescent="0.3">
      <c r="A14" s="21">
        <v>13</v>
      </c>
      <c r="B14" s="21" t="s">
        <v>101</v>
      </c>
      <c r="C14" t="s">
        <v>201</v>
      </c>
      <c r="D14" s="21" t="s">
        <v>83</v>
      </c>
      <c r="E14" s="21" t="s">
        <v>66</v>
      </c>
      <c r="F14" s="21">
        <v>16907.07</v>
      </c>
      <c r="G14" s="22">
        <v>42510</v>
      </c>
      <c r="H14" s="21" t="s">
        <v>67</v>
      </c>
      <c r="I14" s="21" t="s">
        <v>84</v>
      </c>
      <c r="J14" s="21" t="s">
        <v>78</v>
      </c>
      <c r="K14" s="21">
        <v>4.0999999999999996</v>
      </c>
      <c r="L14" s="21" t="s">
        <v>25</v>
      </c>
    </row>
    <row r="15" spans="1:12" x14ac:dyDescent="0.3">
      <c r="A15" s="21">
        <v>14</v>
      </c>
      <c r="B15" s="21" t="s">
        <v>102</v>
      </c>
      <c r="C15" t="s">
        <v>202</v>
      </c>
      <c r="D15" s="21" t="s">
        <v>65</v>
      </c>
      <c r="E15" s="21" t="s">
        <v>24</v>
      </c>
      <c r="F15" s="21">
        <v>18843.55</v>
      </c>
      <c r="G15" s="22">
        <v>44867</v>
      </c>
      <c r="H15" s="21" t="s">
        <v>71</v>
      </c>
      <c r="I15" s="21" t="s">
        <v>81</v>
      </c>
      <c r="J15" s="21" t="s">
        <v>79</v>
      </c>
      <c r="K15" s="21">
        <v>3.9</v>
      </c>
      <c r="L15" s="21" t="s">
        <v>25</v>
      </c>
    </row>
    <row r="16" spans="1:12" x14ac:dyDescent="0.3">
      <c r="A16" s="21">
        <v>15</v>
      </c>
      <c r="B16" s="21" t="s">
        <v>103</v>
      </c>
      <c r="C16" t="s">
        <v>203</v>
      </c>
      <c r="D16" s="21" t="s">
        <v>27</v>
      </c>
      <c r="E16" s="21" t="s">
        <v>85</v>
      </c>
      <c r="F16" s="21">
        <v>15299.43</v>
      </c>
      <c r="G16" s="22">
        <v>42586</v>
      </c>
      <c r="H16" s="21" t="s">
        <v>67</v>
      </c>
      <c r="I16" s="21" t="s">
        <v>86</v>
      </c>
      <c r="J16" s="21" t="s">
        <v>79</v>
      </c>
      <c r="K16" s="21">
        <v>3.7</v>
      </c>
      <c r="L16" s="21" t="s">
        <v>25</v>
      </c>
    </row>
    <row r="17" spans="1:12" x14ac:dyDescent="0.3">
      <c r="A17" s="21">
        <v>16</v>
      </c>
      <c r="B17" s="21" t="s">
        <v>104</v>
      </c>
      <c r="C17" t="s">
        <v>204</v>
      </c>
      <c r="D17" s="21" t="s">
        <v>32</v>
      </c>
      <c r="E17" s="21" t="s">
        <v>76</v>
      </c>
      <c r="F17" s="21">
        <v>12704.39</v>
      </c>
      <c r="G17" s="22">
        <v>44625</v>
      </c>
      <c r="H17" s="21" t="s">
        <v>67</v>
      </c>
      <c r="I17" s="21" t="s">
        <v>84</v>
      </c>
      <c r="J17" s="21" t="s">
        <v>78</v>
      </c>
      <c r="K17" s="21">
        <v>2.5</v>
      </c>
      <c r="L17" s="21" t="s">
        <v>25</v>
      </c>
    </row>
    <row r="18" spans="1:12" x14ac:dyDescent="0.3">
      <c r="A18" s="21">
        <v>17</v>
      </c>
      <c r="B18" s="21" t="s">
        <v>105</v>
      </c>
      <c r="C18" t="s">
        <v>205</v>
      </c>
      <c r="D18" s="21" t="s">
        <v>32</v>
      </c>
      <c r="E18" s="21" t="s">
        <v>85</v>
      </c>
      <c r="F18" s="21">
        <v>23792.959999999999</v>
      </c>
      <c r="G18" s="22">
        <v>42245</v>
      </c>
      <c r="H18" s="21" t="s">
        <v>67</v>
      </c>
      <c r="I18" s="21" t="s">
        <v>82</v>
      </c>
      <c r="J18" s="21" t="s">
        <v>69</v>
      </c>
      <c r="K18" s="21">
        <v>4.2</v>
      </c>
      <c r="L18" s="21" t="s">
        <v>25</v>
      </c>
    </row>
    <row r="19" spans="1:12" x14ac:dyDescent="0.3">
      <c r="A19" s="21">
        <v>18</v>
      </c>
      <c r="B19" s="21" t="s">
        <v>106</v>
      </c>
      <c r="C19" t="s">
        <v>206</v>
      </c>
      <c r="D19" s="21" t="s">
        <v>73</v>
      </c>
      <c r="E19" s="21" t="s">
        <v>26</v>
      </c>
      <c r="F19" s="21">
        <v>5537.34</v>
      </c>
      <c r="G19" s="22">
        <v>43867</v>
      </c>
      <c r="H19" s="21" t="s">
        <v>67</v>
      </c>
      <c r="I19" s="21" t="s">
        <v>86</v>
      </c>
      <c r="J19" s="21" t="s">
        <v>74</v>
      </c>
      <c r="K19" s="21">
        <v>4.8</v>
      </c>
      <c r="L19" s="21" t="s">
        <v>25</v>
      </c>
    </row>
    <row r="20" spans="1:12" x14ac:dyDescent="0.3">
      <c r="A20" s="21">
        <v>19</v>
      </c>
      <c r="B20" s="21" t="s">
        <v>107</v>
      </c>
      <c r="C20" t="s">
        <v>207</v>
      </c>
      <c r="D20" s="21" t="s">
        <v>65</v>
      </c>
      <c r="E20" s="21" t="s">
        <v>85</v>
      </c>
      <c r="F20" s="21">
        <v>18614.52</v>
      </c>
      <c r="G20" s="22">
        <v>42970</v>
      </c>
      <c r="H20" s="21" t="s">
        <v>75</v>
      </c>
      <c r="I20" s="21" t="s">
        <v>77</v>
      </c>
      <c r="J20" s="21" t="s">
        <v>69</v>
      </c>
      <c r="K20" s="21">
        <v>3.3</v>
      </c>
      <c r="L20" s="21" t="s">
        <v>25</v>
      </c>
    </row>
    <row r="21" spans="1:12" x14ac:dyDescent="0.3">
      <c r="A21" s="21">
        <v>20</v>
      </c>
      <c r="B21" s="21" t="s">
        <v>108</v>
      </c>
      <c r="C21" t="s">
        <v>208</v>
      </c>
      <c r="D21" s="21" t="s">
        <v>87</v>
      </c>
      <c r="E21" s="21" t="s">
        <v>76</v>
      </c>
      <c r="F21" s="21">
        <v>23958.959999999999</v>
      </c>
      <c r="G21" s="22">
        <v>43092</v>
      </c>
      <c r="H21" s="21" t="s">
        <v>71</v>
      </c>
      <c r="I21" s="21" t="s">
        <v>84</v>
      </c>
      <c r="J21" s="21" t="s">
        <v>74</v>
      </c>
      <c r="K21" s="21">
        <v>4.5</v>
      </c>
      <c r="L21" s="21" t="s">
        <v>25</v>
      </c>
    </row>
    <row r="22" spans="1:12" x14ac:dyDescent="0.3">
      <c r="A22" s="21">
        <v>21</v>
      </c>
      <c r="B22" s="21" t="s">
        <v>109</v>
      </c>
      <c r="C22" t="s">
        <v>209</v>
      </c>
      <c r="D22" s="21" t="s">
        <v>87</v>
      </c>
      <c r="E22" s="21" t="s">
        <v>76</v>
      </c>
      <c r="F22" s="21">
        <v>12458.26</v>
      </c>
      <c r="G22" s="22">
        <v>45438</v>
      </c>
      <c r="H22" s="21" t="s">
        <v>67</v>
      </c>
      <c r="I22" s="21" t="s">
        <v>82</v>
      </c>
      <c r="J22" s="21" t="s">
        <v>79</v>
      </c>
      <c r="K22" s="21">
        <v>4.0999999999999996</v>
      </c>
      <c r="L22" s="21" t="s">
        <v>35</v>
      </c>
    </row>
    <row r="23" spans="1:12" x14ac:dyDescent="0.3">
      <c r="A23" s="21">
        <v>22</v>
      </c>
      <c r="B23" s="21" t="s">
        <v>110</v>
      </c>
      <c r="C23" t="s">
        <v>210</v>
      </c>
      <c r="D23" s="21" t="s">
        <v>70</v>
      </c>
      <c r="E23" s="21" t="s">
        <v>76</v>
      </c>
      <c r="F23" s="21">
        <v>5540.53</v>
      </c>
      <c r="G23" s="22">
        <v>44538</v>
      </c>
      <c r="H23" s="21" t="s">
        <v>71</v>
      </c>
      <c r="I23" s="21" t="s">
        <v>77</v>
      </c>
      <c r="J23" s="21" t="s">
        <v>74</v>
      </c>
      <c r="K23" s="21">
        <v>3.8</v>
      </c>
      <c r="L23" s="21" t="s">
        <v>35</v>
      </c>
    </row>
    <row r="24" spans="1:12" x14ac:dyDescent="0.3">
      <c r="A24" s="21">
        <v>23</v>
      </c>
      <c r="B24" s="21" t="s">
        <v>111</v>
      </c>
      <c r="C24" t="s">
        <v>211</v>
      </c>
      <c r="D24" s="21" t="s">
        <v>87</v>
      </c>
      <c r="E24" s="21" t="s">
        <v>76</v>
      </c>
      <c r="F24" s="21">
        <v>7109.93</v>
      </c>
      <c r="G24" s="22">
        <v>45541</v>
      </c>
      <c r="H24" s="21" t="s">
        <v>75</v>
      </c>
      <c r="I24" s="21" t="s">
        <v>77</v>
      </c>
      <c r="J24" s="21" t="s">
        <v>69</v>
      </c>
      <c r="K24" s="21">
        <v>4.5999999999999996</v>
      </c>
      <c r="L24" s="21" t="s">
        <v>25</v>
      </c>
    </row>
    <row r="25" spans="1:12" x14ac:dyDescent="0.3">
      <c r="A25" s="21">
        <v>24</v>
      </c>
      <c r="B25" s="21" t="s">
        <v>112</v>
      </c>
      <c r="C25" t="s">
        <v>212</v>
      </c>
      <c r="D25" s="21" t="s">
        <v>65</v>
      </c>
      <c r="E25" s="21" t="s">
        <v>31</v>
      </c>
      <c r="F25" s="21">
        <v>9453.33</v>
      </c>
      <c r="G25" s="22">
        <v>43216</v>
      </c>
      <c r="H25" s="21" t="s">
        <v>75</v>
      </c>
      <c r="I25" s="21" t="s">
        <v>72</v>
      </c>
      <c r="J25" s="21" t="s">
        <v>78</v>
      </c>
      <c r="K25" s="21">
        <v>3</v>
      </c>
      <c r="L25" s="21" t="s">
        <v>25</v>
      </c>
    </row>
    <row r="26" spans="1:12" x14ac:dyDescent="0.3">
      <c r="A26" s="21">
        <v>25</v>
      </c>
      <c r="B26" s="21" t="s">
        <v>113</v>
      </c>
      <c r="C26" t="s">
        <v>213</v>
      </c>
      <c r="D26" s="21" t="s">
        <v>83</v>
      </c>
      <c r="E26" s="21" t="s">
        <v>24</v>
      </c>
      <c r="F26" s="21">
        <v>17968.669999999998</v>
      </c>
      <c r="G26" s="22">
        <v>42986</v>
      </c>
      <c r="H26" s="21" t="s">
        <v>75</v>
      </c>
      <c r="I26" s="21" t="s">
        <v>82</v>
      </c>
      <c r="J26" s="21" t="s">
        <v>78</v>
      </c>
      <c r="K26" s="21">
        <v>3</v>
      </c>
      <c r="L26" s="21" t="s">
        <v>25</v>
      </c>
    </row>
    <row r="27" spans="1:12" x14ac:dyDescent="0.3">
      <c r="A27" s="21">
        <v>26</v>
      </c>
      <c r="B27" s="21" t="s">
        <v>114</v>
      </c>
      <c r="C27" t="s">
        <v>214</v>
      </c>
      <c r="D27" s="21" t="s">
        <v>83</v>
      </c>
      <c r="E27" s="21" t="s">
        <v>76</v>
      </c>
      <c r="F27" s="21">
        <v>14568.86</v>
      </c>
      <c r="G27" s="22">
        <v>43597</v>
      </c>
      <c r="H27" s="21" t="s">
        <v>67</v>
      </c>
      <c r="I27" s="21" t="s">
        <v>81</v>
      </c>
      <c r="J27" s="21" t="s">
        <v>69</v>
      </c>
      <c r="K27" s="21">
        <v>3</v>
      </c>
      <c r="L27" s="21" t="s">
        <v>25</v>
      </c>
    </row>
    <row r="28" spans="1:12" x14ac:dyDescent="0.3">
      <c r="A28" s="21">
        <v>27</v>
      </c>
      <c r="B28" s="21" t="s">
        <v>115</v>
      </c>
      <c r="C28" t="s">
        <v>215</v>
      </c>
      <c r="D28" s="21" t="s">
        <v>83</v>
      </c>
      <c r="E28" s="21" t="s">
        <v>85</v>
      </c>
      <c r="F28" s="21">
        <v>8479.5</v>
      </c>
      <c r="G28" s="22">
        <v>42542</v>
      </c>
      <c r="H28" s="21" t="s">
        <v>75</v>
      </c>
      <c r="I28" s="21" t="s">
        <v>82</v>
      </c>
      <c r="J28" s="21" t="s">
        <v>78</v>
      </c>
      <c r="K28" s="21">
        <v>3.4</v>
      </c>
      <c r="L28" s="21" t="s">
        <v>25</v>
      </c>
    </row>
    <row r="29" spans="1:12" x14ac:dyDescent="0.3">
      <c r="A29" s="21">
        <v>28</v>
      </c>
      <c r="B29" s="21" t="s">
        <v>116</v>
      </c>
      <c r="C29" t="s">
        <v>216</v>
      </c>
      <c r="D29" s="21" t="s">
        <v>83</v>
      </c>
      <c r="E29" s="21" t="s">
        <v>31</v>
      </c>
      <c r="F29" s="21">
        <v>7535.02</v>
      </c>
      <c r="G29" s="22">
        <v>43849</v>
      </c>
      <c r="H29" s="21" t="s">
        <v>71</v>
      </c>
      <c r="I29" s="21" t="s">
        <v>81</v>
      </c>
      <c r="J29" s="21" t="s">
        <v>69</v>
      </c>
      <c r="K29" s="21">
        <v>4.8</v>
      </c>
      <c r="L29" s="21" t="s">
        <v>25</v>
      </c>
    </row>
    <row r="30" spans="1:12" x14ac:dyDescent="0.3">
      <c r="A30" s="21">
        <v>29</v>
      </c>
      <c r="B30" s="21" t="s">
        <v>117</v>
      </c>
      <c r="C30" t="s">
        <v>217</v>
      </c>
      <c r="D30" s="21" t="s">
        <v>32</v>
      </c>
      <c r="E30" s="21" t="s">
        <v>29</v>
      </c>
      <c r="F30" s="21">
        <v>9368.33</v>
      </c>
      <c r="G30" s="22">
        <v>45480</v>
      </c>
      <c r="H30" s="21" t="s">
        <v>67</v>
      </c>
      <c r="I30" s="21" t="s">
        <v>86</v>
      </c>
      <c r="J30" s="21" t="s">
        <v>74</v>
      </c>
      <c r="K30" s="21">
        <v>4.4000000000000004</v>
      </c>
      <c r="L30" s="21" t="s">
        <v>25</v>
      </c>
    </row>
    <row r="31" spans="1:12" x14ac:dyDescent="0.3">
      <c r="A31" s="21">
        <v>30</v>
      </c>
      <c r="B31" s="21" t="s">
        <v>118</v>
      </c>
      <c r="C31" t="s">
        <v>218</v>
      </c>
      <c r="D31" s="21" t="s">
        <v>70</v>
      </c>
      <c r="E31" s="21" t="s">
        <v>31</v>
      </c>
      <c r="F31" s="21">
        <v>6372.68</v>
      </c>
      <c r="G31" s="22">
        <v>43927</v>
      </c>
      <c r="H31" s="21" t="s">
        <v>75</v>
      </c>
      <c r="I31" s="21" t="s">
        <v>84</v>
      </c>
      <c r="J31" s="21" t="s">
        <v>78</v>
      </c>
      <c r="K31" s="21">
        <v>2.7</v>
      </c>
      <c r="L31" s="21" t="s">
        <v>25</v>
      </c>
    </row>
    <row r="32" spans="1:12" x14ac:dyDescent="0.3">
      <c r="A32" s="21">
        <v>31</v>
      </c>
      <c r="B32" s="21" t="s">
        <v>119</v>
      </c>
      <c r="C32" t="s">
        <v>219</v>
      </c>
      <c r="D32" s="21" t="s">
        <v>73</v>
      </c>
      <c r="E32" s="21" t="s">
        <v>31</v>
      </c>
      <c r="F32" s="21">
        <v>22074.85</v>
      </c>
      <c r="G32" s="22">
        <v>43429</v>
      </c>
      <c r="H32" s="21" t="s">
        <v>67</v>
      </c>
      <c r="I32" s="21" t="s">
        <v>84</v>
      </c>
      <c r="J32" s="21" t="s">
        <v>79</v>
      </c>
      <c r="K32" s="21">
        <v>4</v>
      </c>
      <c r="L32" s="21" t="s">
        <v>25</v>
      </c>
    </row>
    <row r="33" spans="1:12" x14ac:dyDescent="0.3">
      <c r="A33" s="21">
        <v>32</v>
      </c>
      <c r="B33" s="21" t="s">
        <v>120</v>
      </c>
      <c r="C33" t="s">
        <v>220</v>
      </c>
      <c r="D33" s="21" t="s">
        <v>65</v>
      </c>
      <c r="E33" s="21" t="s">
        <v>85</v>
      </c>
      <c r="F33" s="21">
        <v>15431.87</v>
      </c>
      <c r="G33" s="22">
        <v>42408</v>
      </c>
      <c r="H33" s="21" t="s">
        <v>75</v>
      </c>
      <c r="I33" s="21" t="s">
        <v>72</v>
      </c>
      <c r="J33" s="21" t="s">
        <v>79</v>
      </c>
      <c r="K33" s="21">
        <v>3.6</v>
      </c>
      <c r="L33" s="21" t="s">
        <v>35</v>
      </c>
    </row>
    <row r="34" spans="1:12" x14ac:dyDescent="0.3">
      <c r="A34" s="21">
        <v>33</v>
      </c>
      <c r="B34" s="21" t="s">
        <v>121</v>
      </c>
      <c r="C34" t="s">
        <v>221</v>
      </c>
      <c r="D34" s="21" t="s">
        <v>73</v>
      </c>
      <c r="E34" s="21" t="s">
        <v>76</v>
      </c>
      <c r="F34" s="21">
        <v>10589.5</v>
      </c>
      <c r="G34" s="22">
        <v>44440</v>
      </c>
      <c r="H34" s="21" t="s">
        <v>71</v>
      </c>
      <c r="I34" s="21" t="s">
        <v>77</v>
      </c>
      <c r="J34" s="21" t="s">
        <v>69</v>
      </c>
      <c r="K34" s="21">
        <v>3.2</v>
      </c>
      <c r="L34" s="21" t="s">
        <v>25</v>
      </c>
    </row>
    <row r="35" spans="1:12" x14ac:dyDescent="0.3">
      <c r="A35" s="21">
        <v>34</v>
      </c>
      <c r="B35" s="21" t="s">
        <v>122</v>
      </c>
      <c r="C35" t="s">
        <v>222</v>
      </c>
      <c r="D35" s="21" t="s">
        <v>27</v>
      </c>
      <c r="E35" s="21" t="s">
        <v>31</v>
      </c>
      <c r="F35" s="21">
        <v>22971.34</v>
      </c>
      <c r="G35" s="22">
        <v>44120</v>
      </c>
      <c r="H35" s="21" t="s">
        <v>67</v>
      </c>
      <c r="I35" s="21" t="s">
        <v>81</v>
      </c>
      <c r="J35" s="21" t="s">
        <v>74</v>
      </c>
      <c r="K35" s="21">
        <v>4.3</v>
      </c>
      <c r="L35" s="21" t="s">
        <v>25</v>
      </c>
    </row>
    <row r="36" spans="1:12" x14ac:dyDescent="0.3">
      <c r="A36" s="21">
        <v>35</v>
      </c>
      <c r="B36" s="21" t="s">
        <v>123</v>
      </c>
      <c r="C36" t="s">
        <v>223</v>
      </c>
      <c r="D36" s="21" t="s">
        <v>27</v>
      </c>
      <c r="E36" s="21" t="s">
        <v>29</v>
      </c>
      <c r="F36" s="21">
        <v>16775.07</v>
      </c>
      <c r="G36" s="22">
        <v>44347</v>
      </c>
      <c r="H36" s="21" t="s">
        <v>71</v>
      </c>
      <c r="I36" s="21" t="s">
        <v>84</v>
      </c>
      <c r="J36" s="21" t="s">
        <v>74</v>
      </c>
      <c r="K36" s="21">
        <v>3.1</v>
      </c>
      <c r="L36" s="21" t="s">
        <v>35</v>
      </c>
    </row>
    <row r="37" spans="1:12" x14ac:dyDescent="0.3">
      <c r="A37" s="21">
        <v>36</v>
      </c>
      <c r="B37" s="21" t="s">
        <v>124</v>
      </c>
      <c r="C37" t="s">
        <v>224</v>
      </c>
      <c r="D37" s="21" t="s">
        <v>83</v>
      </c>
      <c r="E37" s="21" t="s">
        <v>66</v>
      </c>
      <c r="F37" s="21">
        <v>20334.310000000001</v>
      </c>
      <c r="G37" s="22">
        <v>43140</v>
      </c>
      <c r="H37" s="21" t="s">
        <v>75</v>
      </c>
      <c r="I37" s="21" t="s">
        <v>82</v>
      </c>
      <c r="J37" s="21" t="s">
        <v>74</v>
      </c>
      <c r="K37" s="21">
        <v>3.9</v>
      </c>
      <c r="L37" s="21" t="s">
        <v>25</v>
      </c>
    </row>
    <row r="38" spans="1:12" x14ac:dyDescent="0.3">
      <c r="A38" s="21">
        <v>37</v>
      </c>
      <c r="B38" s="21" t="s">
        <v>125</v>
      </c>
      <c r="C38" t="s">
        <v>225</v>
      </c>
      <c r="D38" s="21" t="s">
        <v>87</v>
      </c>
      <c r="E38" s="21" t="s">
        <v>24</v>
      </c>
      <c r="F38" s="21">
        <v>7839.84</v>
      </c>
      <c r="G38" s="22">
        <v>44435</v>
      </c>
      <c r="H38" s="21" t="s">
        <v>75</v>
      </c>
      <c r="I38" s="21" t="s">
        <v>86</v>
      </c>
      <c r="J38" s="21" t="s">
        <v>74</v>
      </c>
      <c r="K38" s="21">
        <v>3.1</v>
      </c>
      <c r="L38" s="21" t="s">
        <v>35</v>
      </c>
    </row>
    <row r="39" spans="1:12" x14ac:dyDescent="0.3">
      <c r="A39" s="21">
        <v>38</v>
      </c>
      <c r="B39" s="21" t="s">
        <v>126</v>
      </c>
      <c r="C39" t="s">
        <v>226</v>
      </c>
      <c r="D39" s="21" t="s">
        <v>65</v>
      </c>
      <c r="E39" s="21" t="s">
        <v>80</v>
      </c>
      <c r="F39" s="21">
        <v>12235.27</v>
      </c>
      <c r="G39" s="22">
        <v>44602</v>
      </c>
      <c r="H39" s="21" t="s">
        <v>75</v>
      </c>
      <c r="I39" s="21" t="s">
        <v>77</v>
      </c>
      <c r="J39" s="21" t="s">
        <v>74</v>
      </c>
      <c r="K39" s="21">
        <v>3.8</v>
      </c>
      <c r="L39" s="21" t="s">
        <v>35</v>
      </c>
    </row>
    <row r="40" spans="1:12" x14ac:dyDescent="0.3">
      <c r="A40" s="21">
        <v>39</v>
      </c>
      <c r="B40" s="21" t="s">
        <v>127</v>
      </c>
      <c r="C40" t="s">
        <v>227</v>
      </c>
      <c r="D40" s="21" t="s">
        <v>87</v>
      </c>
      <c r="E40" s="21" t="s">
        <v>66</v>
      </c>
      <c r="F40" s="21">
        <v>14792.23</v>
      </c>
      <c r="G40" s="22">
        <v>44582</v>
      </c>
      <c r="H40" s="21" t="s">
        <v>75</v>
      </c>
      <c r="I40" s="21" t="s">
        <v>81</v>
      </c>
      <c r="J40" s="21" t="s">
        <v>69</v>
      </c>
      <c r="K40" s="21">
        <v>2.8</v>
      </c>
      <c r="L40" s="21" t="s">
        <v>35</v>
      </c>
    </row>
    <row r="41" spans="1:12" x14ac:dyDescent="0.3">
      <c r="A41" s="21">
        <v>40</v>
      </c>
      <c r="B41" s="21" t="s">
        <v>128</v>
      </c>
      <c r="C41" t="s">
        <v>228</v>
      </c>
      <c r="D41" s="21" t="s">
        <v>87</v>
      </c>
      <c r="E41" s="21" t="s">
        <v>26</v>
      </c>
      <c r="F41" s="21">
        <v>14746.79</v>
      </c>
      <c r="G41" s="22">
        <v>42581</v>
      </c>
      <c r="H41" s="21" t="s">
        <v>75</v>
      </c>
      <c r="I41" s="21" t="s">
        <v>82</v>
      </c>
      <c r="J41" s="21" t="s">
        <v>78</v>
      </c>
      <c r="K41" s="21">
        <v>4.9000000000000004</v>
      </c>
      <c r="L41" s="21" t="s">
        <v>35</v>
      </c>
    </row>
    <row r="42" spans="1:12" x14ac:dyDescent="0.3">
      <c r="A42" s="21">
        <v>41</v>
      </c>
      <c r="B42" s="21" t="s">
        <v>129</v>
      </c>
      <c r="C42" t="s">
        <v>229</v>
      </c>
      <c r="D42" s="21" t="s">
        <v>27</v>
      </c>
      <c r="E42" s="21" t="s">
        <v>24</v>
      </c>
      <c r="F42" s="21">
        <v>5540.74</v>
      </c>
      <c r="G42" s="22">
        <v>44989</v>
      </c>
      <c r="H42" s="21" t="s">
        <v>67</v>
      </c>
      <c r="I42" s="21" t="s">
        <v>82</v>
      </c>
      <c r="J42" s="21" t="s">
        <v>79</v>
      </c>
      <c r="K42" s="21">
        <v>4.8</v>
      </c>
      <c r="L42" s="21" t="s">
        <v>35</v>
      </c>
    </row>
    <row r="43" spans="1:12" x14ac:dyDescent="0.3">
      <c r="A43" s="21">
        <v>42</v>
      </c>
      <c r="B43" s="21" t="s">
        <v>130</v>
      </c>
      <c r="C43" t="s">
        <v>230</v>
      </c>
      <c r="D43" s="21" t="s">
        <v>83</v>
      </c>
      <c r="E43" s="21" t="s">
        <v>76</v>
      </c>
      <c r="F43" s="21">
        <v>19687.900000000001</v>
      </c>
      <c r="G43" s="22">
        <v>44968</v>
      </c>
      <c r="H43" s="21" t="s">
        <v>67</v>
      </c>
      <c r="I43" s="21" t="s">
        <v>84</v>
      </c>
      <c r="J43" s="21" t="s">
        <v>79</v>
      </c>
      <c r="K43" s="21">
        <v>3.2</v>
      </c>
      <c r="L43" s="21" t="s">
        <v>35</v>
      </c>
    </row>
    <row r="44" spans="1:12" x14ac:dyDescent="0.3">
      <c r="A44" s="21">
        <v>43</v>
      </c>
      <c r="B44" s="21" t="s">
        <v>131</v>
      </c>
      <c r="C44" t="s">
        <v>231</v>
      </c>
      <c r="D44" s="21" t="s">
        <v>87</v>
      </c>
      <c r="E44" s="21" t="s">
        <v>24</v>
      </c>
      <c r="F44" s="21">
        <v>15381.56</v>
      </c>
      <c r="G44" s="22">
        <v>42623</v>
      </c>
      <c r="H44" s="21" t="s">
        <v>75</v>
      </c>
      <c r="I44" s="21" t="s">
        <v>77</v>
      </c>
      <c r="J44" s="21" t="s">
        <v>74</v>
      </c>
      <c r="K44" s="21">
        <v>3.9</v>
      </c>
      <c r="L44" s="21" t="s">
        <v>35</v>
      </c>
    </row>
    <row r="45" spans="1:12" x14ac:dyDescent="0.3">
      <c r="A45" s="21">
        <v>44</v>
      </c>
      <c r="B45" s="21" t="s">
        <v>132</v>
      </c>
      <c r="C45" t="s">
        <v>232</v>
      </c>
      <c r="D45" s="21" t="s">
        <v>70</v>
      </c>
      <c r="E45" s="21" t="s">
        <v>76</v>
      </c>
      <c r="F45" s="21">
        <v>24357.52</v>
      </c>
      <c r="G45" s="22">
        <v>42976</v>
      </c>
      <c r="H45" s="21" t="s">
        <v>67</v>
      </c>
      <c r="I45" s="21" t="s">
        <v>68</v>
      </c>
      <c r="J45" s="21" t="s">
        <v>78</v>
      </c>
      <c r="K45" s="21">
        <v>3.8</v>
      </c>
      <c r="L45" s="21" t="s">
        <v>35</v>
      </c>
    </row>
    <row r="46" spans="1:12" x14ac:dyDescent="0.3">
      <c r="A46" s="21">
        <v>45</v>
      </c>
      <c r="B46" s="21" t="s">
        <v>133</v>
      </c>
      <c r="C46" t="s">
        <v>233</v>
      </c>
      <c r="D46" s="21" t="s">
        <v>65</v>
      </c>
      <c r="E46" s="21" t="s">
        <v>66</v>
      </c>
      <c r="F46" s="21">
        <v>11517.59</v>
      </c>
      <c r="G46" s="22">
        <v>44142</v>
      </c>
      <c r="H46" s="21" t="s">
        <v>75</v>
      </c>
      <c r="I46" s="21" t="s">
        <v>77</v>
      </c>
      <c r="J46" s="21" t="s">
        <v>69</v>
      </c>
      <c r="K46" s="21">
        <v>4.5999999999999996</v>
      </c>
      <c r="L46" s="21" t="s">
        <v>35</v>
      </c>
    </row>
    <row r="47" spans="1:12" x14ac:dyDescent="0.3">
      <c r="A47" s="21">
        <v>46</v>
      </c>
      <c r="B47" s="21" t="s">
        <v>134</v>
      </c>
      <c r="C47" t="s">
        <v>234</v>
      </c>
      <c r="D47" s="21" t="s">
        <v>70</v>
      </c>
      <c r="E47" s="21" t="s">
        <v>80</v>
      </c>
      <c r="F47" s="21">
        <v>15049.2</v>
      </c>
      <c r="G47" s="22">
        <v>45007</v>
      </c>
      <c r="H47" s="21" t="s">
        <v>71</v>
      </c>
      <c r="I47" s="21" t="s">
        <v>81</v>
      </c>
      <c r="J47" s="21" t="s">
        <v>79</v>
      </c>
      <c r="K47" s="21">
        <v>4.4000000000000004</v>
      </c>
      <c r="L47" s="21" t="s">
        <v>25</v>
      </c>
    </row>
    <row r="48" spans="1:12" x14ac:dyDescent="0.3">
      <c r="A48" s="21">
        <v>47</v>
      </c>
      <c r="B48" s="21" t="s">
        <v>135</v>
      </c>
      <c r="C48" t="s">
        <v>235</v>
      </c>
      <c r="D48" s="21" t="s">
        <v>32</v>
      </c>
      <c r="E48" s="21" t="s">
        <v>66</v>
      </c>
      <c r="F48" s="21">
        <v>16834.59</v>
      </c>
      <c r="G48" s="22">
        <v>44409</v>
      </c>
      <c r="H48" s="21" t="s">
        <v>75</v>
      </c>
      <c r="I48" s="21" t="s">
        <v>81</v>
      </c>
      <c r="J48" s="21" t="s">
        <v>79</v>
      </c>
      <c r="K48" s="21">
        <v>4.3</v>
      </c>
      <c r="L48" s="21" t="s">
        <v>25</v>
      </c>
    </row>
    <row r="49" spans="1:12" x14ac:dyDescent="0.3">
      <c r="A49" s="21">
        <v>48</v>
      </c>
      <c r="B49" s="21" t="s">
        <v>136</v>
      </c>
      <c r="C49" t="s">
        <v>236</v>
      </c>
      <c r="D49" s="21" t="s">
        <v>65</v>
      </c>
      <c r="E49" s="21" t="s">
        <v>80</v>
      </c>
      <c r="F49" s="21">
        <v>9228.07</v>
      </c>
      <c r="G49" s="22">
        <v>44086</v>
      </c>
      <c r="H49" s="21" t="s">
        <v>67</v>
      </c>
      <c r="I49" s="21" t="s">
        <v>68</v>
      </c>
      <c r="J49" s="21" t="s">
        <v>74</v>
      </c>
      <c r="K49" s="21">
        <v>4.9000000000000004</v>
      </c>
      <c r="L49" s="21" t="s">
        <v>25</v>
      </c>
    </row>
    <row r="50" spans="1:12" x14ac:dyDescent="0.3">
      <c r="A50" s="21">
        <v>49</v>
      </c>
      <c r="B50" s="21" t="s">
        <v>137</v>
      </c>
      <c r="C50" t="s">
        <v>237</v>
      </c>
      <c r="D50" s="21" t="s">
        <v>32</v>
      </c>
      <c r="E50" s="21" t="s">
        <v>80</v>
      </c>
      <c r="F50" s="21">
        <v>23164.22</v>
      </c>
      <c r="G50" s="22">
        <v>42361</v>
      </c>
      <c r="H50" s="21" t="s">
        <v>71</v>
      </c>
      <c r="I50" s="21" t="s">
        <v>77</v>
      </c>
      <c r="J50" s="21" t="s">
        <v>78</v>
      </c>
      <c r="K50" s="21">
        <v>4.3</v>
      </c>
      <c r="L50" s="21" t="s">
        <v>25</v>
      </c>
    </row>
    <row r="51" spans="1:12" x14ac:dyDescent="0.3">
      <c r="A51" s="21">
        <v>50</v>
      </c>
      <c r="B51" s="21" t="s">
        <v>138</v>
      </c>
      <c r="C51" t="s">
        <v>238</v>
      </c>
      <c r="D51" s="21" t="s">
        <v>70</v>
      </c>
      <c r="E51" s="21" t="s">
        <v>24</v>
      </c>
      <c r="F51" s="21">
        <v>7827.04</v>
      </c>
      <c r="G51" s="22">
        <v>43770</v>
      </c>
      <c r="H51" s="21" t="s">
        <v>71</v>
      </c>
      <c r="I51" s="21" t="s">
        <v>81</v>
      </c>
      <c r="J51" s="21" t="s">
        <v>69</v>
      </c>
      <c r="K51" s="21">
        <v>4.3</v>
      </c>
      <c r="L51" s="21" t="s">
        <v>25</v>
      </c>
    </row>
    <row r="52" spans="1:12" x14ac:dyDescent="0.3">
      <c r="A52" s="21">
        <v>51</v>
      </c>
      <c r="B52" s="21" t="s">
        <v>139</v>
      </c>
      <c r="C52" t="s">
        <v>239</v>
      </c>
      <c r="D52" s="21" t="s">
        <v>32</v>
      </c>
      <c r="E52" s="21" t="s">
        <v>31</v>
      </c>
      <c r="F52" s="21">
        <v>12366.55</v>
      </c>
      <c r="G52" s="22">
        <v>43225</v>
      </c>
      <c r="H52" s="21" t="s">
        <v>75</v>
      </c>
      <c r="I52" s="21" t="s">
        <v>68</v>
      </c>
      <c r="J52" s="21" t="s">
        <v>79</v>
      </c>
      <c r="K52" s="21">
        <v>4.0999999999999996</v>
      </c>
      <c r="L52" s="21" t="s">
        <v>25</v>
      </c>
    </row>
    <row r="53" spans="1:12" x14ac:dyDescent="0.3">
      <c r="A53" s="21">
        <v>52</v>
      </c>
      <c r="B53" s="21" t="s">
        <v>140</v>
      </c>
      <c r="C53" t="s">
        <v>240</v>
      </c>
      <c r="D53" s="21" t="s">
        <v>83</v>
      </c>
      <c r="E53" s="21" t="s">
        <v>29</v>
      </c>
      <c r="F53" s="21">
        <v>13162.96</v>
      </c>
      <c r="G53" s="22">
        <v>42593</v>
      </c>
      <c r="H53" s="21" t="s">
        <v>71</v>
      </c>
      <c r="I53" s="21" t="s">
        <v>81</v>
      </c>
      <c r="J53" s="21" t="s">
        <v>78</v>
      </c>
      <c r="K53" s="21">
        <v>4.9000000000000004</v>
      </c>
      <c r="L53" s="21" t="s">
        <v>25</v>
      </c>
    </row>
    <row r="54" spans="1:12" x14ac:dyDescent="0.3">
      <c r="A54" s="21">
        <v>53</v>
      </c>
      <c r="B54" s="21" t="s">
        <v>141</v>
      </c>
      <c r="C54" t="s">
        <v>241</v>
      </c>
      <c r="D54" s="21" t="s">
        <v>27</v>
      </c>
      <c r="E54" s="21" t="s">
        <v>80</v>
      </c>
      <c r="F54" s="21">
        <v>6722.53</v>
      </c>
      <c r="G54" s="22">
        <v>45706</v>
      </c>
      <c r="H54" s="21" t="s">
        <v>67</v>
      </c>
      <c r="I54" s="21" t="s">
        <v>72</v>
      </c>
      <c r="J54" s="21" t="s">
        <v>74</v>
      </c>
      <c r="K54" s="21">
        <v>3.8</v>
      </c>
      <c r="L54" s="21" t="s">
        <v>25</v>
      </c>
    </row>
    <row r="55" spans="1:12" x14ac:dyDescent="0.3">
      <c r="A55" s="21">
        <v>54</v>
      </c>
      <c r="B55" s="21" t="s">
        <v>142</v>
      </c>
      <c r="C55" t="s">
        <v>242</v>
      </c>
      <c r="D55" s="21" t="s">
        <v>87</v>
      </c>
      <c r="E55" s="21" t="s">
        <v>31</v>
      </c>
      <c r="F55" s="21">
        <v>23249.46</v>
      </c>
      <c r="G55" s="22">
        <v>43892</v>
      </c>
      <c r="H55" s="21" t="s">
        <v>75</v>
      </c>
      <c r="I55" s="21" t="s">
        <v>81</v>
      </c>
      <c r="J55" s="21" t="s">
        <v>79</v>
      </c>
      <c r="K55" s="21">
        <v>3.8</v>
      </c>
      <c r="L55" s="21" t="s">
        <v>25</v>
      </c>
    </row>
    <row r="56" spans="1:12" x14ac:dyDescent="0.3">
      <c r="A56" s="21">
        <v>55</v>
      </c>
      <c r="B56" s="21" t="s">
        <v>143</v>
      </c>
      <c r="C56" t="s">
        <v>243</v>
      </c>
      <c r="D56" s="21" t="s">
        <v>87</v>
      </c>
      <c r="E56" s="21" t="s">
        <v>66</v>
      </c>
      <c r="F56" s="21">
        <v>11784.23</v>
      </c>
      <c r="G56" s="22">
        <v>42229</v>
      </c>
      <c r="H56" s="21" t="s">
        <v>67</v>
      </c>
      <c r="I56" s="21" t="s">
        <v>81</v>
      </c>
      <c r="J56" s="21" t="s">
        <v>69</v>
      </c>
      <c r="K56" s="21">
        <v>4.7</v>
      </c>
      <c r="L56" s="21" t="s">
        <v>25</v>
      </c>
    </row>
    <row r="57" spans="1:12" x14ac:dyDescent="0.3">
      <c r="A57" s="21">
        <v>56</v>
      </c>
      <c r="B57" s="21" t="s">
        <v>144</v>
      </c>
      <c r="C57" t="s">
        <v>244</v>
      </c>
      <c r="D57" s="21" t="s">
        <v>83</v>
      </c>
      <c r="E57" s="21" t="s">
        <v>66</v>
      </c>
      <c r="F57" s="21">
        <v>22574.09</v>
      </c>
      <c r="G57" s="22">
        <v>42954</v>
      </c>
      <c r="H57" s="21" t="s">
        <v>75</v>
      </c>
      <c r="I57" s="21" t="s">
        <v>86</v>
      </c>
      <c r="J57" s="21" t="s">
        <v>79</v>
      </c>
      <c r="K57" s="21">
        <v>3.2</v>
      </c>
      <c r="L57" s="21" t="s">
        <v>25</v>
      </c>
    </row>
    <row r="58" spans="1:12" x14ac:dyDescent="0.3">
      <c r="A58" s="21">
        <v>57</v>
      </c>
      <c r="B58" s="21" t="s">
        <v>145</v>
      </c>
      <c r="C58" t="s">
        <v>245</v>
      </c>
      <c r="D58" s="21" t="s">
        <v>27</v>
      </c>
      <c r="E58" s="21" t="s">
        <v>66</v>
      </c>
      <c r="F58" s="21">
        <v>5375.5</v>
      </c>
      <c r="G58" s="22">
        <v>43150</v>
      </c>
      <c r="H58" s="21" t="s">
        <v>75</v>
      </c>
      <c r="I58" s="21" t="s">
        <v>68</v>
      </c>
      <c r="J58" s="21" t="s">
        <v>78</v>
      </c>
      <c r="K58" s="21">
        <v>3.7</v>
      </c>
      <c r="L58" s="21" t="s">
        <v>35</v>
      </c>
    </row>
    <row r="59" spans="1:12" x14ac:dyDescent="0.3">
      <c r="A59" s="21">
        <v>58</v>
      </c>
      <c r="B59" s="21" t="s">
        <v>146</v>
      </c>
      <c r="C59" t="s">
        <v>246</v>
      </c>
      <c r="D59" s="21" t="s">
        <v>83</v>
      </c>
      <c r="E59" s="21" t="s">
        <v>85</v>
      </c>
      <c r="F59" s="21">
        <v>7915.72</v>
      </c>
      <c r="G59" s="22">
        <v>42640</v>
      </c>
      <c r="H59" s="21" t="s">
        <v>71</v>
      </c>
      <c r="I59" s="21" t="s">
        <v>86</v>
      </c>
      <c r="J59" s="21" t="s">
        <v>79</v>
      </c>
      <c r="K59" s="21">
        <v>3.5</v>
      </c>
      <c r="L59" s="21" t="s">
        <v>25</v>
      </c>
    </row>
    <row r="60" spans="1:12" x14ac:dyDescent="0.3">
      <c r="A60" s="21">
        <v>59</v>
      </c>
      <c r="B60" s="21" t="s">
        <v>147</v>
      </c>
      <c r="C60" t="s">
        <v>247</v>
      </c>
      <c r="D60" s="21" t="s">
        <v>32</v>
      </c>
      <c r="E60" s="21" t="s">
        <v>66</v>
      </c>
      <c r="F60" s="21">
        <v>19582.439999999999</v>
      </c>
      <c r="G60" s="22">
        <v>44096</v>
      </c>
      <c r="H60" s="21" t="s">
        <v>75</v>
      </c>
      <c r="I60" s="21" t="s">
        <v>81</v>
      </c>
      <c r="J60" s="21" t="s">
        <v>79</v>
      </c>
      <c r="K60" s="21">
        <v>3.1</v>
      </c>
      <c r="L60" s="21" t="s">
        <v>25</v>
      </c>
    </row>
    <row r="61" spans="1:12" x14ac:dyDescent="0.3">
      <c r="A61" s="21">
        <v>60</v>
      </c>
      <c r="B61" s="21" t="s">
        <v>148</v>
      </c>
      <c r="C61" t="s">
        <v>248</v>
      </c>
      <c r="D61" s="21" t="s">
        <v>65</v>
      </c>
      <c r="E61" s="21" t="s">
        <v>31</v>
      </c>
      <c r="F61" s="21">
        <v>7305.31</v>
      </c>
      <c r="G61" s="22">
        <v>42780</v>
      </c>
      <c r="H61" s="21" t="s">
        <v>71</v>
      </c>
      <c r="I61" s="21" t="s">
        <v>72</v>
      </c>
      <c r="J61" s="21" t="s">
        <v>78</v>
      </c>
      <c r="K61" s="21">
        <v>4.2</v>
      </c>
      <c r="L61" s="21" t="s">
        <v>25</v>
      </c>
    </row>
    <row r="62" spans="1:12" x14ac:dyDescent="0.3">
      <c r="A62" s="21">
        <v>61</v>
      </c>
      <c r="B62" s="21" t="s">
        <v>149</v>
      </c>
      <c r="C62" t="s">
        <v>249</v>
      </c>
      <c r="D62" s="21" t="s">
        <v>65</v>
      </c>
      <c r="E62" s="21" t="s">
        <v>80</v>
      </c>
      <c r="F62" s="21">
        <v>24467.47</v>
      </c>
      <c r="G62" s="22">
        <v>42434</v>
      </c>
      <c r="H62" s="21" t="s">
        <v>75</v>
      </c>
      <c r="I62" s="21" t="s">
        <v>77</v>
      </c>
      <c r="J62" s="21" t="s">
        <v>69</v>
      </c>
      <c r="K62" s="21">
        <v>2.8</v>
      </c>
      <c r="L62" s="21" t="s">
        <v>25</v>
      </c>
    </row>
    <row r="63" spans="1:12" x14ac:dyDescent="0.3">
      <c r="A63" s="21">
        <v>62</v>
      </c>
      <c r="B63" s="21" t="s">
        <v>150</v>
      </c>
      <c r="C63" t="s">
        <v>250</v>
      </c>
      <c r="D63" s="21" t="s">
        <v>70</v>
      </c>
      <c r="E63" s="21" t="s">
        <v>85</v>
      </c>
      <c r="F63" s="21">
        <v>14779.65</v>
      </c>
      <c r="G63" s="22">
        <v>44730</v>
      </c>
      <c r="H63" s="21" t="s">
        <v>71</v>
      </c>
      <c r="I63" s="21" t="s">
        <v>72</v>
      </c>
      <c r="J63" s="21" t="s">
        <v>79</v>
      </c>
      <c r="K63" s="21">
        <v>4.3</v>
      </c>
      <c r="L63" s="21" t="s">
        <v>35</v>
      </c>
    </row>
    <row r="64" spans="1:12" x14ac:dyDescent="0.3">
      <c r="A64" s="21">
        <v>63</v>
      </c>
      <c r="B64" s="21" t="s">
        <v>151</v>
      </c>
      <c r="C64" t="s">
        <v>251</v>
      </c>
      <c r="D64" s="21" t="s">
        <v>65</v>
      </c>
      <c r="E64" s="21" t="s">
        <v>26</v>
      </c>
      <c r="F64" s="21">
        <v>20932.62</v>
      </c>
      <c r="G64" s="22">
        <v>44331</v>
      </c>
      <c r="H64" s="21" t="s">
        <v>71</v>
      </c>
      <c r="I64" s="21" t="s">
        <v>68</v>
      </c>
      <c r="J64" s="21" t="s">
        <v>79</v>
      </c>
      <c r="K64" s="21">
        <v>4.5999999999999996</v>
      </c>
      <c r="L64" s="21" t="s">
        <v>25</v>
      </c>
    </row>
    <row r="65" spans="1:12" x14ac:dyDescent="0.3">
      <c r="A65" s="21">
        <v>64</v>
      </c>
      <c r="B65" s="21" t="s">
        <v>152</v>
      </c>
      <c r="C65" t="s">
        <v>252</v>
      </c>
      <c r="D65" s="21" t="s">
        <v>87</v>
      </c>
      <c r="E65" s="21" t="s">
        <v>80</v>
      </c>
      <c r="F65" s="21">
        <v>14533.93</v>
      </c>
      <c r="G65" s="22">
        <v>44068</v>
      </c>
      <c r="H65" s="21" t="s">
        <v>71</v>
      </c>
      <c r="I65" s="21" t="s">
        <v>77</v>
      </c>
      <c r="J65" s="21" t="s">
        <v>79</v>
      </c>
      <c r="K65" s="21">
        <v>2.6</v>
      </c>
      <c r="L65" s="21" t="s">
        <v>25</v>
      </c>
    </row>
    <row r="66" spans="1:12" x14ac:dyDescent="0.3">
      <c r="A66" s="21">
        <v>65</v>
      </c>
      <c r="B66" s="21" t="s">
        <v>153</v>
      </c>
      <c r="C66" t="s">
        <v>253</v>
      </c>
      <c r="D66" s="21" t="s">
        <v>32</v>
      </c>
      <c r="E66" s="21" t="s">
        <v>24</v>
      </c>
      <c r="F66" s="21">
        <v>17359.939999999999</v>
      </c>
      <c r="G66" s="22">
        <v>45079</v>
      </c>
      <c r="H66" s="21" t="s">
        <v>75</v>
      </c>
      <c r="I66" s="21" t="s">
        <v>82</v>
      </c>
      <c r="J66" s="21" t="s">
        <v>74</v>
      </c>
      <c r="K66" s="21">
        <v>4.7</v>
      </c>
      <c r="L66" s="21" t="s">
        <v>35</v>
      </c>
    </row>
    <row r="67" spans="1:12" x14ac:dyDescent="0.3">
      <c r="A67" s="21">
        <v>66</v>
      </c>
      <c r="B67" s="21" t="s">
        <v>154</v>
      </c>
      <c r="C67" t="s">
        <v>254</v>
      </c>
      <c r="D67" s="21" t="s">
        <v>73</v>
      </c>
      <c r="E67" s="21" t="s">
        <v>76</v>
      </c>
      <c r="F67" s="21">
        <v>23429.77</v>
      </c>
      <c r="G67" s="22">
        <v>44210</v>
      </c>
      <c r="H67" s="21" t="s">
        <v>75</v>
      </c>
      <c r="I67" s="21" t="s">
        <v>81</v>
      </c>
      <c r="J67" s="21" t="s">
        <v>69</v>
      </c>
      <c r="K67" s="21">
        <v>3.5</v>
      </c>
      <c r="L67" s="21" t="s">
        <v>35</v>
      </c>
    </row>
    <row r="68" spans="1:12" x14ac:dyDescent="0.3">
      <c r="A68" s="21">
        <v>67</v>
      </c>
      <c r="B68" s="21" t="s">
        <v>155</v>
      </c>
      <c r="C68" t="s">
        <v>255</v>
      </c>
      <c r="D68" s="21" t="s">
        <v>70</v>
      </c>
      <c r="E68" s="21" t="s">
        <v>66</v>
      </c>
      <c r="F68" s="21">
        <v>9898.36</v>
      </c>
      <c r="G68" s="22">
        <v>43397</v>
      </c>
      <c r="H68" s="21" t="s">
        <v>75</v>
      </c>
      <c r="I68" s="21" t="s">
        <v>77</v>
      </c>
      <c r="J68" s="21" t="s">
        <v>78</v>
      </c>
      <c r="K68" s="21">
        <v>2.6</v>
      </c>
      <c r="L68" s="21" t="s">
        <v>35</v>
      </c>
    </row>
    <row r="69" spans="1:12" x14ac:dyDescent="0.3">
      <c r="A69" s="21">
        <v>68</v>
      </c>
      <c r="B69" s="21" t="s">
        <v>156</v>
      </c>
      <c r="C69" t="s">
        <v>256</v>
      </c>
      <c r="D69" s="21" t="s">
        <v>27</v>
      </c>
      <c r="E69" s="21" t="s">
        <v>85</v>
      </c>
      <c r="F69" s="21">
        <v>23481.02</v>
      </c>
      <c r="G69" s="22">
        <v>42277</v>
      </c>
      <c r="H69" s="21" t="s">
        <v>67</v>
      </c>
      <c r="I69" s="21" t="s">
        <v>72</v>
      </c>
      <c r="J69" s="21" t="s">
        <v>74</v>
      </c>
      <c r="K69" s="21">
        <v>4.4000000000000004</v>
      </c>
      <c r="L69" s="21" t="s">
        <v>25</v>
      </c>
    </row>
    <row r="70" spans="1:12" x14ac:dyDescent="0.3">
      <c r="A70" s="21">
        <v>69</v>
      </c>
      <c r="B70" s="21" t="s">
        <v>157</v>
      </c>
      <c r="C70" t="s">
        <v>257</v>
      </c>
      <c r="D70" s="21" t="s">
        <v>27</v>
      </c>
      <c r="E70" s="21" t="s">
        <v>76</v>
      </c>
      <c r="F70" s="21">
        <v>16749.759999999998</v>
      </c>
      <c r="G70" s="22">
        <v>44512</v>
      </c>
      <c r="H70" s="21" t="s">
        <v>71</v>
      </c>
      <c r="I70" s="21" t="s">
        <v>84</v>
      </c>
      <c r="J70" s="21" t="s">
        <v>78</v>
      </c>
      <c r="K70" s="21">
        <v>4.8</v>
      </c>
      <c r="L70" s="21" t="s">
        <v>25</v>
      </c>
    </row>
    <row r="71" spans="1:12" x14ac:dyDescent="0.3">
      <c r="A71" s="21">
        <v>70</v>
      </c>
      <c r="B71" s="21" t="s">
        <v>158</v>
      </c>
      <c r="C71" t="s">
        <v>258</v>
      </c>
      <c r="D71" s="21" t="s">
        <v>65</v>
      </c>
      <c r="E71" s="21" t="s">
        <v>29</v>
      </c>
      <c r="F71" s="21">
        <v>7113.13</v>
      </c>
      <c r="G71" s="22">
        <v>43893</v>
      </c>
      <c r="H71" s="21" t="s">
        <v>71</v>
      </c>
      <c r="I71" s="21" t="s">
        <v>84</v>
      </c>
      <c r="J71" s="21" t="s">
        <v>78</v>
      </c>
      <c r="K71" s="21">
        <v>2.9</v>
      </c>
      <c r="L71" s="21" t="s">
        <v>25</v>
      </c>
    </row>
    <row r="72" spans="1:12" x14ac:dyDescent="0.3">
      <c r="A72" s="21">
        <v>71</v>
      </c>
      <c r="B72" s="21" t="s">
        <v>159</v>
      </c>
      <c r="C72" t="s">
        <v>259</v>
      </c>
      <c r="D72" s="21" t="s">
        <v>87</v>
      </c>
      <c r="E72" s="21" t="s">
        <v>24</v>
      </c>
      <c r="F72" s="21">
        <v>14959.39</v>
      </c>
      <c r="G72" s="22">
        <v>45642</v>
      </c>
      <c r="H72" s="21" t="s">
        <v>71</v>
      </c>
      <c r="I72" s="21" t="s">
        <v>68</v>
      </c>
      <c r="J72" s="21" t="s">
        <v>69</v>
      </c>
      <c r="K72" s="21">
        <v>2.8</v>
      </c>
      <c r="L72" s="21" t="s">
        <v>25</v>
      </c>
    </row>
    <row r="73" spans="1:12" x14ac:dyDescent="0.3">
      <c r="A73" s="21">
        <v>72</v>
      </c>
      <c r="B73" s="21" t="s">
        <v>160</v>
      </c>
      <c r="C73" t="s">
        <v>260</v>
      </c>
      <c r="D73" s="21" t="s">
        <v>27</v>
      </c>
      <c r="E73" s="21" t="s">
        <v>31</v>
      </c>
      <c r="F73" s="21">
        <v>10114.24</v>
      </c>
      <c r="G73" s="22">
        <v>42236</v>
      </c>
      <c r="H73" s="21" t="s">
        <v>75</v>
      </c>
      <c r="I73" s="21" t="s">
        <v>68</v>
      </c>
      <c r="J73" s="21" t="s">
        <v>74</v>
      </c>
      <c r="K73" s="21">
        <v>3.7</v>
      </c>
      <c r="L73" s="21" t="s">
        <v>25</v>
      </c>
    </row>
    <row r="74" spans="1:12" x14ac:dyDescent="0.3">
      <c r="A74" s="21">
        <v>73</v>
      </c>
      <c r="B74" s="21" t="s">
        <v>161</v>
      </c>
      <c r="C74" t="s">
        <v>261</v>
      </c>
      <c r="D74" s="21" t="s">
        <v>65</v>
      </c>
      <c r="E74" s="21" t="s">
        <v>29</v>
      </c>
      <c r="F74" s="21">
        <v>18758.259999999998</v>
      </c>
      <c r="G74" s="22">
        <v>43988</v>
      </c>
      <c r="H74" s="21" t="s">
        <v>75</v>
      </c>
      <c r="I74" s="21" t="s">
        <v>86</v>
      </c>
      <c r="J74" s="21" t="s">
        <v>69</v>
      </c>
      <c r="K74" s="21">
        <v>3.8</v>
      </c>
      <c r="L74" s="21" t="s">
        <v>25</v>
      </c>
    </row>
    <row r="75" spans="1:12" x14ac:dyDescent="0.3">
      <c r="A75" s="21">
        <v>74</v>
      </c>
      <c r="B75" s="21" t="s">
        <v>162</v>
      </c>
      <c r="C75" t="s">
        <v>262</v>
      </c>
      <c r="D75" s="21" t="s">
        <v>87</v>
      </c>
      <c r="E75" s="21" t="s">
        <v>31</v>
      </c>
      <c r="F75" s="21">
        <v>8302.6299999999992</v>
      </c>
      <c r="G75" s="22">
        <v>45105</v>
      </c>
      <c r="H75" s="21" t="s">
        <v>75</v>
      </c>
      <c r="I75" s="21" t="s">
        <v>68</v>
      </c>
      <c r="J75" s="21" t="s">
        <v>79</v>
      </c>
      <c r="K75" s="21">
        <v>2.9</v>
      </c>
      <c r="L75" s="21" t="s">
        <v>25</v>
      </c>
    </row>
    <row r="76" spans="1:12" x14ac:dyDescent="0.3">
      <c r="A76" s="21">
        <v>75</v>
      </c>
      <c r="B76" s="21" t="s">
        <v>163</v>
      </c>
      <c r="C76" t="s">
        <v>263</v>
      </c>
      <c r="D76" s="21" t="s">
        <v>27</v>
      </c>
      <c r="E76" s="21" t="s">
        <v>31</v>
      </c>
      <c r="F76" s="21">
        <v>7965.6</v>
      </c>
      <c r="G76" s="22">
        <v>43928</v>
      </c>
      <c r="H76" s="21" t="s">
        <v>67</v>
      </c>
      <c r="I76" s="21" t="s">
        <v>86</v>
      </c>
      <c r="J76" s="21" t="s">
        <v>74</v>
      </c>
      <c r="K76" s="21">
        <v>2.6</v>
      </c>
      <c r="L76" s="21" t="s">
        <v>25</v>
      </c>
    </row>
    <row r="77" spans="1:12" x14ac:dyDescent="0.3">
      <c r="A77" s="21">
        <v>76</v>
      </c>
      <c r="B77" s="21" t="s">
        <v>164</v>
      </c>
      <c r="C77" t="s">
        <v>264</v>
      </c>
      <c r="D77" s="21" t="s">
        <v>27</v>
      </c>
      <c r="E77" s="21" t="s">
        <v>85</v>
      </c>
      <c r="F77" s="21">
        <v>23079.8</v>
      </c>
      <c r="G77" s="22">
        <v>45103</v>
      </c>
      <c r="H77" s="21" t="s">
        <v>75</v>
      </c>
      <c r="I77" s="21" t="s">
        <v>82</v>
      </c>
      <c r="J77" s="21" t="s">
        <v>69</v>
      </c>
      <c r="K77" s="21">
        <v>3.7</v>
      </c>
      <c r="L77" s="21" t="s">
        <v>25</v>
      </c>
    </row>
    <row r="78" spans="1:12" x14ac:dyDescent="0.3">
      <c r="A78" s="21">
        <v>77</v>
      </c>
      <c r="B78" s="21" t="s">
        <v>165</v>
      </c>
      <c r="C78" t="s">
        <v>265</v>
      </c>
      <c r="D78" s="21" t="s">
        <v>87</v>
      </c>
      <c r="E78" s="21" t="s">
        <v>31</v>
      </c>
      <c r="F78" s="21">
        <v>4857.07</v>
      </c>
      <c r="G78" s="22">
        <v>43091</v>
      </c>
      <c r="H78" s="21" t="s">
        <v>75</v>
      </c>
      <c r="I78" s="21" t="s">
        <v>72</v>
      </c>
      <c r="J78" s="21" t="s">
        <v>69</v>
      </c>
      <c r="K78" s="21">
        <v>3.5</v>
      </c>
      <c r="L78" s="21" t="s">
        <v>25</v>
      </c>
    </row>
    <row r="79" spans="1:12" x14ac:dyDescent="0.3">
      <c r="A79" s="21">
        <v>78</v>
      </c>
      <c r="B79" s="21" t="s">
        <v>166</v>
      </c>
      <c r="C79" t="s">
        <v>266</v>
      </c>
      <c r="D79" s="21" t="s">
        <v>27</v>
      </c>
      <c r="E79" s="21" t="s">
        <v>24</v>
      </c>
      <c r="F79" s="21">
        <v>8820.11</v>
      </c>
      <c r="G79" s="22">
        <v>44610</v>
      </c>
      <c r="H79" s="21" t="s">
        <v>67</v>
      </c>
      <c r="I79" s="21" t="s">
        <v>84</v>
      </c>
      <c r="J79" s="21" t="s">
        <v>79</v>
      </c>
      <c r="K79" s="21">
        <v>4.9000000000000004</v>
      </c>
      <c r="L79" s="21" t="s">
        <v>25</v>
      </c>
    </row>
    <row r="80" spans="1:12" x14ac:dyDescent="0.3">
      <c r="A80" s="21">
        <v>79</v>
      </c>
      <c r="B80" s="21" t="s">
        <v>167</v>
      </c>
      <c r="C80" t="s">
        <v>267</v>
      </c>
      <c r="D80" s="21" t="s">
        <v>83</v>
      </c>
      <c r="E80" s="21" t="s">
        <v>31</v>
      </c>
      <c r="F80" s="21">
        <v>17566.13</v>
      </c>
      <c r="G80" s="22">
        <v>43451</v>
      </c>
      <c r="H80" s="21" t="s">
        <v>75</v>
      </c>
      <c r="I80" s="21" t="s">
        <v>84</v>
      </c>
      <c r="J80" s="21" t="s">
        <v>74</v>
      </c>
      <c r="K80" s="21">
        <v>4.8</v>
      </c>
      <c r="L80" s="21" t="s">
        <v>25</v>
      </c>
    </row>
    <row r="81" spans="1:12" x14ac:dyDescent="0.3">
      <c r="A81" s="21">
        <v>80</v>
      </c>
      <c r="B81" s="21" t="s">
        <v>168</v>
      </c>
      <c r="C81" t="s">
        <v>268</v>
      </c>
      <c r="D81" s="21" t="s">
        <v>83</v>
      </c>
      <c r="E81" s="21" t="s">
        <v>29</v>
      </c>
      <c r="F81" s="21">
        <v>4498.18</v>
      </c>
      <c r="G81" s="22">
        <v>42732</v>
      </c>
      <c r="H81" s="21" t="s">
        <v>75</v>
      </c>
      <c r="I81" s="21" t="s">
        <v>72</v>
      </c>
      <c r="J81" s="21" t="s">
        <v>78</v>
      </c>
      <c r="K81" s="21">
        <v>3.1</v>
      </c>
      <c r="L81" s="21" t="s">
        <v>25</v>
      </c>
    </row>
    <row r="82" spans="1:12" x14ac:dyDescent="0.3">
      <c r="A82" s="21">
        <v>81</v>
      </c>
      <c r="B82" s="21" t="s">
        <v>169</v>
      </c>
      <c r="C82" t="s">
        <v>269</v>
      </c>
      <c r="D82" s="21" t="s">
        <v>27</v>
      </c>
      <c r="E82" s="21" t="s">
        <v>26</v>
      </c>
      <c r="F82" s="21">
        <v>19940.099999999999</v>
      </c>
      <c r="G82" s="22">
        <v>43234</v>
      </c>
      <c r="H82" s="21" t="s">
        <v>75</v>
      </c>
      <c r="I82" s="21" t="s">
        <v>72</v>
      </c>
      <c r="J82" s="21" t="s">
        <v>79</v>
      </c>
      <c r="K82" s="21">
        <v>3.2</v>
      </c>
      <c r="L82" s="21" t="s">
        <v>25</v>
      </c>
    </row>
    <row r="83" spans="1:12" x14ac:dyDescent="0.3">
      <c r="A83" s="21">
        <v>82</v>
      </c>
      <c r="B83" s="21" t="s">
        <v>170</v>
      </c>
      <c r="C83" t="s">
        <v>270</v>
      </c>
      <c r="D83" s="21" t="s">
        <v>27</v>
      </c>
      <c r="E83" s="21" t="s">
        <v>31</v>
      </c>
      <c r="F83" s="21">
        <v>21124.03</v>
      </c>
      <c r="G83" s="22">
        <v>42980</v>
      </c>
      <c r="H83" s="21" t="s">
        <v>75</v>
      </c>
      <c r="I83" s="21" t="s">
        <v>72</v>
      </c>
      <c r="J83" s="21" t="s">
        <v>79</v>
      </c>
      <c r="K83" s="21">
        <v>3.1</v>
      </c>
      <c r="L83" s="21" t="s">
        <v>25</v>
      </c>
    </row>
    <row r="84" spans="1:12" x14ac:dyDescent="0.3">
      <c r="A84" s="21">
        <v>83</v>
      </c>
      <c r="B84" s="21" t="s">
        <v>171</v>
      </c>
      <c r="C84" t="s">
        <v>271</v>
      </c>
      <c r="D84" s="21" t="s">
        <v>65</v>
      </c>
      <c r="E84" s="21" t="s">
        <v>24</v>
      </c>
      <c r="F84" s="21">
        <v>14298.81</v>
      </c>
      <c r="G84" s="22">
        <v>44445</v>
      </c>
      <c r="H84" s="21" t="s">
        <v>75</v>
      </c>
      <c r="I84" s="21" t="s">
        <v>68</v>
      </c>
      <c r="J84" s="21" t="s">
        <v>79</v>
      </c>
      <c r="K84" s="21">
        <v>4.7</v>
      </c>
      <c r="L84" s="21" t="s">
        <v>25</v>
      </c>
    </row>
    <row r="85" spans="1:12" x14ac:dyDescent="0.3">
      <c r="A85" s="21">
        <v>84</v>
      </c>
      <c r="B85" s="21" t="s">
        <v>172</v>
      </c>
      <c r="C85" t="s">
        <v>272</v>
      </c>
      <c r="D85" s="21" t="s">
        <v>65</v>
      </c>
      <c r="E85" s="21" t="s">
        <v>26</v>
      </c>
      <c r="F85" s="21">
        <v>24810.02</v>
      </c>
      <c r="G85" s="22">
        <v>43130</v>
      </c>
      <c r="H85" s="21" t="s">
        <v>75</v>
      </c>
      <c r="I85" s="21" t="s">
        <v>82</v>
      </c>
      <c r="J85" s="21" t="s">
        <v>69</v>
      </c>
      <c r="K85" s="21">
        <v>3.2</v>
      </c>
      <c r="L85" s="21" t="s">
        <v>25</v>
      </c>
    </row>
    <row r="86" spans="1:12" x14ac:dyDescent="0.3">
      <c r="A86" s="21">
        <v>85</v>
      </c>
      <c r="B86" s="21" t="s">
        <v>173</v>
      </c>
      <c r="C86" t="s">
        <v>273</v>
      </c>
      <c r="D86" s="21" t="s">
        <v>73</v>
      </c>
      <c r="E86" s="21" t="s">
        <v>26</v>
      </c>
      <c r="F86" s="21">
        <v>24668.29</v>
      </c>
      <c r="G86" s="22">
        <v>42456</v>
      </c>
      <c r="H86" s="21" t="s">
        <v>67</v>
      </c>
      <c r="I86" s="21" t="s">
        <v>84</v>
      </c>
      <c r="J86" s="21" t="s">
        <v>69</v>
      </c>
      <c r="K86" s="21">
        <v>3.7</v>
      </c>
      <c r="L86" s="21" t="s">
        <v>35</v>
      </c>
    </row>
    <row r="87" spans="1:12" x14ac:dyDescent="0.3">
      <c r="A87" s="21">
        <v>86</v>
      </c>
      <c r="B87" s="21" t="s">
        <v>174</v>
      </c>
      <c r="C87" t="s">
        <v>274</v>
      </c>
      <c r="D87" s="21" t="s">
        <v>27</v>
      </c>
      <c r="E87" s="21" t="s">
        <v>29</v>
      </c>
      <c r="F87" s="21">
        <v>7888.12</v>
      </c>
      <c r="G87" s="22">
        <v>44870</v>
      </c>
      <c r="H87" s="21" t="s">
        <v>75</v>
      </c>
      <c r="I87" s="21" t="s">
        <v>77</v>
      </c>
      <c r="J87" s="21" t="s">
        <v>74</v>
      </c>
      <c r="K87" s="21">
        <v>3.8</v>
      </c>
      <c r="L87" s="21" t="s">
        <v>25</v>
      </c>
    </row>
    <row r="88" spans="1:12" x14ac:dyDescent="0.3">
      <c r="A88" s="21">
        <v>87</v>
      </c>
      <c r="B88" s="21" t="s">
        <v>175</v>
      </c>
      <c r="C88" t="s">
        <v>275</v>
      </c>
      <c r="D88" s="21" t="s">
        <v>87</v>
      </c>
      <c r="E88" s="21" t="s">
        <v>66</v>
      </c>
      <c r="F88" s="21">
        <v>22694.18</v>
      </c>
      <c r="G88" s="22">
        <v>42387</v>
      </c>
      <c r="H88" s="21" t="s">
        <v>71</v>
      </c>
      <c r="I88" s="21" t="s">
        <v>86</v>
      </c>
      <c r="J88" s="21" t="s">
        <v>79</v>
      </c>
      <c r="K88" s="21">
        <v>2.9</v>
      </c>
      <c r="L88" s="21" t="s">
        <v>35</v>
      </c>
    </row>
    <row r="89" spans="1:12" x14ac:dyDescent="0.3">
      <c r="A89" s="21">
        <v>88</v>
      </c>
      <c r="B89" s="21" t="s">
        <v>176</v>
      </c>
      <c r="C89" t="s">
        <v>276</v>
      </c>
      <c r="D89" s="21" t="s">
        <v>70</v>
      </c>
      <c r="E89" s="21" t="s">
        <v>76</v>
      </c>
      <c r="F89" s="21">
        <v>15700.28</v>
      </c>
      <c r="G89" s="22">
        <v>44673</v>
      </c>
      <c r="H89" s="21" t="s">
        <v>75</v>
      </c>
      <c r="I89" s="21" t="s">
        <v>68</v>
      </c>
      <c r="J89" s="21" t="s">
        <v>69</v>
      </c>
      <c r="K89" s="21">
        <v>4.5</v>
      </c>
      <c r="L89" s="21" t="s">
        <v>25</v>
      </c>
    </row>
    <row r="90" spans="1:12" x14ac:dyDescent="0.3">
      <c r="A90" s="21">
        <v>89</v>
      </c>
      <c r="B90" s="21" t="s">
        <v>177</v>
      </c>
      <c r="C90" t="s">
        <v>277</v>
      </c>
      <c r="D90" s="21" t="s">
        <v>27</v>
      </c>
      <c r="E90" s="21" t="s">
        <v>85</v>
      </c>
      <c r="F90" s="21">
        <v>19685.98</v>
      </c>
      <c r="G90" s="22">
        <v>44127</v>
      </c>
      <c r="H90" s="21" t="s">
        <v>75</v>
      </c>
      <c r="I90" s="21" t="s">
        <v>82</v>
      </c>
      <c r="J90" s="21" t="s">
        <v>74</v>
      </c>
      <c r="K90" s="21">
        <v>4.2</v>
      </c>
      <c r="L90" s="21" t="s">
        <v>25</v>
      </c>
    </row>
    <row r="91" spans="1:12" x14ac:dyDescent="0.3">
      <c r="A91" s="21">
        <v>90</v>
      </c>
      <c r="B91" s="21" t="s">
        <v>178</v>
      </c>
      <c r="C91" t="s">
        <v>278</v>
      </c>
      <c r="D91" s="21" t="s">
        <v>73</v>
      </c>
      <c r="E91" s="21" t="s">
        <v>24</v>
      </c>
      <c r="F91" s="21">
        <v>14274.39</v>
      </c>
      <c r="G91" s="22">
        <v>43679</v>
      </c>
      <c r="H91" s="21" t="s">
        <v>67</v>
      </c>
      <c r="I91" s="21" t="s">
        <v>86</v>
      </c>
      <c r="J91" s="21" t="s">
        <v>79</v>
      </c>
      <c r="K91" s="21">
        <v>4.2</v>
      </c>
      <c r="L91" s="21" t="s">
        <v>35</v>
      </c>
    </row>
    <row r="92" spans="1:12" x14ac:dyDescent="0.3">
      <c r="A92" s="21">
        <v>91</v>
      </c>
      <c r="B92" s="21" t="s">
        <v>179</v>
      </c>
      <c r="C92" t="s">
        <v>279</v>
      </c>
      <c r="D92" s="21" t="s">
        <v>65</v>
      </c>
      <c r="E92" s="21" t="s">
        <v>24</v>
      </c>
      <c r="F92" s="21">
        <v>10993.18</v>
      </c>
      <c r="G92" s="22">
        <v>45462</v>
      </c>
      <c r="H92" s="21" t="s">
        <v>71</v>
      </c>
      <c r="I92" s="21" t="s">
        <v>68</v>
      </c>
      <c r="J92" s="21" t="s">
        <v>69</v>
      </c>
      <c r="K92" s="21">
        <v>4</v>
      </c>
      <c r="L92" s="21" t="s">
        <v>25</v>
      </c>
    </row>
    <row r="93" spans="1:12" x14ac:dyDescent="0.3">
      <c r="A93" s="21">
        <v>92</v>
      </c>
      <c r="B93" s="21" t="s">
        <v>180</v>
      </c>
      <c r="C93" t="s">
        <v>280</v>
      </c>
      <c r="D93" s="21" t="s">
        <v>65</v>
      </c>
      <c r="E93" s="21" t="s">
        <v>80</v>
      </c>
      <c r="F93" s="21">
        <v>22454.39</v>
      </c>
      <c r="G93" s="22">
        <v>44212</v>
      </c>
      <c r="H93" s="21" t="s">
        <v>71</v>
      </c>
      <c r="I93" s="21" t="s">
        <v>81</v>
      </c>
      <c r="J93" s="21" t="s">
        <v>79</v>
      </c>
      <c r="K93" s="21">
        <v>3.6</v>
      </c>
      <c r="L93" s="21" t="s">
        <v>35</v>
      </c>
    </row>
    <row r="94" spans="1:12" x14ac:dyDescent="0.3">
      <c r="A94" s="21">
        <v>93</v>
      </c>
      <c r="B94" s="21" t="s">
        <v>181</v>
      </c>
      <c r="C94" t="s">
        <v>281</v>
      </c>
      <c r="D94" s="21" t="s">
        <v>32</v>
      </c>
      <c r="E94" s="21" t="s">
        <v>26</v>
      </c>
      <c r="F94" s="21">
        <v>24475.52</v>
      </c>
      <c r="G94" s="22">
        <v>44181</v>
      </c>
      <c r="H94" s="21" t="s">
        <v>67</v>
      </c>
      <c r="I94" s="21" t="s">
        <v>86</v>
      </c>
      <c r="J94" s="21" t="s">
        <v>78</v>
      </c>
      <c r="K94" s="21">
        <v>3.4</v>
      </c>
      <c r="L94" s="21" t="s">
        <v>25</v>
      </c>
    </row>
    <row r="95" spans="1:12" x14ac:dyDescent="0.3">
      <c r="A95" s="21">
        <v>94</v>
      </c>
      <c r="B95" s="21" t="s">
        <v>182</v>
      </c>
      <c r="C95" t="s">
        <v>282</v>
      </c>
      <c r="D95" s="21" t="s">
        <v>27</v>
      </c>
      <c r="E95" s="21" t="s">
        <v>80</v>
      </c>
      <c r="F95" s="21">
        <v>19237.47</v>
      </c>
      <c r="G95" s="22">
        <v>45284</v>
      </c>
      <c r="H95" s="21" t="s">
        <v>71</v>
      </c>
      <c r="I95" s="21" t="s">
        <v>84</v>
      </c>
      <c r="J95" s="21" t="s">
        <v>69</v>
      </c>
      <c r="K95" s="21">
        <v>2.6</v>
      </c>
      <c r="L95" s="21" t="s">
        <v>35</v>
      </c>
    </row>
    <row r="96" spans="1:12" x14ac:dyDescent="0.3">
      <c r="A96" s="21">
        <v>95</v>
      </c>
      <c r="B96" s="21" t="s">
        <v>183</v>
      </c>
      <c r="C96" t="s">
        <v>283</v>
      </c>
      <c r="D96" s="21" t="s">
        <v>32</v>
      </c>
      <c r="E96" s="21" t="s">
        <v>66</v>
      </c>
      <c r="F96" s="21">
        <v>23149.31</v>
      </c>
      <c r="G96" s="22">
        <v>45345</v>
      </c>
      <c r="H96" s="21" t="s">
        <v>75</v>
      </c>
      <c r="I96" s="21" t="s">
        <v>81</v>
      </c>
      <c r="J96" s="21" t="s">
        <v>79</v>
      </c>
      <c r="K96" s="21">
        <v>3.1</v>
      </c>
      <c r="L96" s="21" t="s">
        <v>35</v>
      </c>
    </row>
    <row r="97" spans="1:12" x14ac:dyDescent="0.3">
      <c r="A97" s="21">
        <v>96</v>
      </c>
      <c r="B97" s="21" t="s">
        <v>184</v>
      </c>
      <c r="C97" t="s">
        <v>284</v>
      </c>
      <c r="D97" s="21" t="s">
        <v>73</v>
      </c>
      <c r="E97" s="21" t="s">
        <v>76</v>
      </c>
      <c r="F97" s="21">
        <v>13930.86</v>
      </c>
      <c r="G97" s="22">
        <v>44848</v>
      </c>
      <c r="H97" s="21" t="s">
        <v>75</v>
      </c>
      <c r="I97" s="21" t="s">
        <v>84</v>
      </c>
      <c r="J97" s="21" t="s">
        <v>79</v>
      </c>
      <c r="K97" s="21">
        <v>4.3</v>
      </c>
      <c r="L97" s="21" t="s">
        <v>25</v>
      </c>
    </row>
    <row r="98" spans="1:12" x14ac:dyDescent="0.3">
      <c r="A98" s="21">
        <v>97</v>
      </c>
      <c r="B98" s="21" t="s">
        <v>185</v>
      </c>
      <c r="C98" t="s">
        <v>285</v>
      </c>
      <c r="D98" s="21" t="s">
        <v>73</v>
      </c>
      <c r="E98" s="21" t="s">
        <v>85</v>
      </c>
      <c r="F98" s="21">
        <v>16380.27</v>
      </c>
      <c r="G98" s="22">
        <v>45508</v>
      </c>
      <c r="H98" s="21" t="s">
        <v>75</v>
      </c>
      <c r="I98" s="21" t="s">
        <v>84</v>
      </c>
      <c r="J98" s="21" t="s">
        <v>74</v>
      </c>
      <c r="K98" s="21">
        <v>2.6</v>
      </c>
      <c r="L98" s="21" t="s">
        <v>35</v>
      </c>
    </row>
    <row r="99" spans="1:12" x14ac:dyDescent="0.3">
      <c r="A99" s="21">
        <v>98</v>
      </c>
      <c r="B99" s="21" t="s">
        <v>186</v>
      </c>
      <c r="C99" t="s">
        <v>286</v>
      </c>
      <c r="D99" s="21" t="s">
        <v>87</v>
      </c>
      <c r="E99" s="21" t="s">
        <v>76</v>
      </c>
      <c r="F99" s="21">
        <v>7356.12</v>
      </c>
      <c r="G99" s="22">
        <v>42990</v>
      </c>
      <c r="H99" s="21" t="s">
        <v>75</v>
      </c>
      <c r="I99" s="21" t="s">
        <v>82</v>
      </c>
      <c r="J99" s="21" t="s">
        <v>79</v>
      </c>
      <c r="K99" s="21">
        <v>4</v>
      </c>
      <c r="L99" s="21" t="s">
        <v>25</v>
      </c>
    </row>
    <row r="100" spans="1:12" x14ac:dyDescent="0.3">
      <c r="A100" s="21">
        <v>99</v>
      </c>
      <c r="B100" s="21" t="s">
        <v>187</v>
      </c>
      <c r="C100" t="s">
        <v>287</v>
      </c>
      <c r="D100" s="21" t="s">
        <v>70</v>
      </c>
      <c r="E100" s="21" t="s">
        <v>76</v>
      </c>
      <c r="F100" s="21">
        <v>5676.51</v>
      </c>
      <c r="G100" s="22">
        <v>42577</v>
      </c>
      <c r="H100" s="21" t="s">
        <v>67</v>
      </c>
      <c r="I100" s="21" t="s">
        <v>72</v>
      </c>
      <c r="J100" s="21" t="s">
        <v>69</v>
      </c>
      <c r="K100" s="21">
        <v>4.7</v>
      </c>
      <c r="L100" s="21" t="s">
        <v>25</v>
      </c>
    </row>
    <row r="101" spans="1:12" x14ac:dyDescent="0.3">
      <c r="A101" s="21">
        <v>100</v>
      </c>
      <c r="B101" s="21" t="s">
        <v>188</v>
      </c>
      <c r="C101" t="s">
        <v>288</v>
      </c>
      <c r="D101" s="21" t="s">
        <v>87</v>
      </c>
      <c r="E101" s="21" t="s">
        <v>66</v>
      </c>
      <c r="F101" s="21">
        <v>18294.66</v>
      </c>
      <c r="G101" s="22">
        <v>44732</v>
      </c>
      <c r="H101" s="21" t="s">
        <v>75</v>
      </c>
      <c r="I101" s="21" t="s">
        <v>86</v>
      </c>
      <c r="J101" s="21" t="s">
        <v>74</v>
      </c>
      <c r="K101" s="21">
        <v>4</v>
      </c>
      <c r="L101" s="21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9881-0F28-4756-9BA5-99F8A30BE1A4}">
  <sheetPr codeName="Arkusz5">
    <tabColor rgb="FFED1B5F"/>
  </sheetPr>
  <dimension ref="A1:L21"/>
  <sheetViews>
    <sheetView workbookViewId="0">
      <selection activeCell="A17" sqref="A17:L18"/>
    </sheetView>
  </sheetViews>
  <sheetFormatPr defaultRowHeight="14.4" x14ac:dyDescent="0.3"/>
  <cols>
    <col min="1" max="1" width="15.109375" bestFit="1" customWidth="1"/>
    <col min="2" max="2" width="9.21875" bestFit="1" customWidth="1"/>
    <col min="3" max="3" width="13.44140625" bestFit="1" customWidth="1"/>
    <col min="4" max="4" width="9.6640625" bestFit="1" customWidth="1"/>
    <col min="5" max="5" width="15.77734375" bestFit="1" customWidth="1"/>
    <col min="6" max="6" width="16" bestFit="1" customWidth="1"/>
    <col min="7" max="7" width="10.109375" bestFit="1" customWidth="1"/>
    <col min="8" max="8" width="19.88671875" bestFit="1" customWidth="1"/>
    <col min="9" max="9" width="11.44140625" bestFit="1" customWidth="1"/>
    <col min="10" max="10" width="13" customWidth="1"/>
    <col min="11" max="11" width="16" bestFit="1" customWidth="1"/>
    <col min="12" max="12" width="18.21875" bestFit="1" customWidth="1"/>
    <col min="13" max="13" width="6.5546875" customWidth="1"/>
  </cols>
  <sheetData>
    <row r="1" spans="1:6" x14ac:dyDescent="0.3">
      <c r="A1" s="14" t="s">
        <v>28</v>
      </c>
      <c r="E1" s="3" t="s">
        <v>36</v>
      </c>
      <c r="F1" s="3" t="s">
        <v>23</v>
      </c>
    </row>
    <row r="2" spans="1:6" x14ac:dyDescent="0.3">
      <c r="A2" s="12"/>
      <c r="B2" s="13"/>
      <c r="E2">
        <v>1</v>
      </c>
      <c r="F2">
        <v>2500</v>
      </c>
    </row>
    <row r="3" spans="1:6" x14ac:dyDescent="0.3">
      <c r="A3" s="14" t="s">
        <v>30</v>
      </c>
      <c r="E3">
        <v>2</v>
      </c>
      <c r="F3">
        <v>3500</v>
      </c>
    </row>
    <row r="4" spans="1:6" x14ac:dyDescent="0.3">
      <c r="A4" s="12"/>
      <c r="B4" s="13"/>
      <c r="E4">
        <v>3</v>
      </c>
      <c r="F4">
        <v>5000</v>
      </c>
    </row>
    <row r="5" spans="1:6" x14ac:dyDescent="0.3">
      <c r="A5" s="14" t="s">
        <v>33</v>
      </c>
      <c r="E5">
        <v>4</v>
      </c>
      <c r="F5">
        <v>6500</v>
      </c>
    </row>
    <row r="6" spans="1:6" x14ac:dyDescent="0.3">
      <c r="A6" s="12"/>
      <c r="B6" s="13"/>
      <c r="E6">
        <v>5</v>
      </c>
      <c r="F6">
        <v>8000</v>
      </c>
    </row>
    <row r="8" spans="1:6" x14ac:dyDescent="0.3">
      <c r="A8" s="14" t="s">
        <v>34</v>
      </c>
    </row>
    <row r="12" spans="1:6" x14ac:dyDescent="0.3">
      <c r="A12" t="s">
        <v>37</v>
      </c>
    </row>
    <row r="13" spans="1:6" x14ac:dyDescent="0.3">
      <c r="A13" t="s">
        <v>38</v>
      </c>
    </row>
    <row r="17" spans="1:12" x14ac:dyDescent="0.3">
      <c r="A17" s="25" t="s">
        <v>39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21" spans="1:12" x14ac:dyDescent="0.3">
      <c r="A21" t="s">
        <v>88</v>
      </c>
    </row>
  </sheetData>
  <mergeCells count="1">
    <mergeCell ref="A17:L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BE3D-708D-4833-A664-C321E3FEE782}">
  <sheetPr codeName="Arkusz6">
    <tabColor rgb="FF263C8E"/>
  </sheetPr>
  <dimension ref="A1:P30"/>
  <sheetViews>
    <sheetView workbookViewId="0">
      <selection activeCell="G15" sqref="G15"/>
    </sheetView>
  </sheetViews>
  <sheetFormatPr defaultRowHeight="14.4" x14ac:dyDescent="0.3"/>
  <cols>
    <col min="1" max="1" width="17.44140625" style="9" customWidth="1"/>
    <col min="2" max="2" width="18.21875" style="9" customWidth="1"/>
    <col min="3" max="3" width="15.109375" style="9" customWidth="1"/>
    <col min="4" max="4" width="18.21875" style="9" customWidth="1"/>
    <col min="5" max="5" width="17.33203125" customWidth="1"/>
    <col min="6" max="7" width="15.5546875" customWidth="1"/>
  </cols>
  <sheetData>
    <row r="1" spans="1:16" ht="28.8" x14ac:dyDescent="0.3">
      <c r="A1" s="15" t="s">
        <v>40</v>
      </c>
      <c r="B1" s="15" t="s">
        <v>41</v>
      </c>
      <c r="C1" s="15" t="s">
        <v>42</v>
      </c>
      <c r="D1" s="15" t="s">
        <v>43</v>
      </c>
      <c r="G1" s="20" t="s">
        <v>57</v>
      </c>
    </row>
    <row r="2" spans="1:16" ht="16.8" customHeight="1" x14ac:dyDescent="0.3">
      <c r="A2" s="4">
        <v>31680</v>
      </c>
      <c r="B2" s="5" t="s">
        <v>89</v>
      </c>
      <c r="C2" s="6">
        <v>44523</v>
      </c>
      <c r="D2" s="6">
        <v>55153</v>
      </c>
      <c r="G2" s="26" t="s">
        <v>289</v>
      </c>
      <c r="H2" s="26"/>
      <c r="I2" s="26"/>
      <c r="J2" s="26"/>
      <c r="K2" s="26"/>
      <c r="L2" s="26"/>
      <c r="M2" s="26"/>
      <c r="N2" s="26"/>
      <c r="O2" s="26"/>
      <c r="P2" s="19"/>
    </row>
    <row r="3" spans="1:16" ht="16.8" customHeight="1" x14ac:dyDescent="0.3">
      <c r="A3" s="4">
        <v>78155</v>
      </c>
      <c r="B3" s="5" t="s">
        <v>90</v>
      </c>
      <c r="C3" s="6">
        <v>43857</v>
      </c>
      <c r="D3" s="6">
        <v>45485</v>
      </c>
      <c r="G3" s="26"/>
      <c r="H3" s="26"/>
      <c r="I3" s="26"/>
      <c r="J3" s="26"/>
      <c r="K3" s="26"/>
      <c r="L3" s="26"/>
      <c r="M3" s="26"/>
      <c r="N3" s="26"/>
      <c r="O3" s="26"/>
      <c r="P3" s="19"/>
    </row>
    <row r="4" spans="1:16" ht="16.8" customHeight="1" x14ac:dyDescent="0.3">
      <c r="A4" s="4">
        <v>41819</v>
      </c>
      <c r="B4" s="5" t="s">
        <v>91</v>
      </c>
      <c r="C4" s="6">
        <v>45293</v>
      </c>
      <c r="D4" s="6">
        <v>45527</v>
      </c>
      <c r="G4" s="26"/>
      <c r="H4" s="26"/>
      <c r="I4" s="26"/>
      <c r="J4" s="26"/>
      <c r="K4" s="26"/>
      <c r="L4" s="26"/>
      <c r="M4" s="26"/>
      <c r="N4" s="26"/>
      <c r="O4" s="26"/>
      <c r="P4" s="19"/>
    </row>
    <row r="5" spans="1:16" ht="16.8" customHeight="1" x14ac:dyDescent="0.3">
      <c r="A5" s="4">
        <v>70936</v>
      </c>
      <c r="B5" s="5" t="s">
        <v>92</v>
      </c>
      <c r="C5" s="6">
        <v>45175</v>
      </c>
      <c r="D5" s="6">
        <v>55153</v>
      </c>
      <c r="G5" s="26"/>
      <c r="H5" s="26"/>
      <c r="I5" s="26"/>
      <c r="J5" s="26"/>
      <c r="K5" s="26"/>
      <c r="L5" s="26"/>
      <c r="M5" s="26"/>
      <c r="N5" s="26"/>
      <c r="O5" s="26"/>
      <c r="P5" s="19"/>
    </row>
    <row r="6" spans="1:16" ht="16.8" customHeight="1" x14ac:dyDescent="0.3">
      <c r="A6" s="4">
        <v>29506</v>
      </c>
      <c r="B6" s="5" t="s">
        <v>93</v>
      </c>
      <c r="C6" s="6">
        <v>44543</v>
      </c>
      <c r="D6" s="6">
        <v>45355</v>
      </c>
    </row>
    <row r="7" spans="1:16" ht="16.8" customHeight="1" x14ac:dyDescent="0.3">
      <c r="A7" s="4">
        <v>17052</v>
      </c>
      <c r="B7" s="5" t="s">
        <v>94</v>
      </c>
      <c r="C7" s="6">
        <v>45696</v>
      </c>
      <c r="D7" s="6">
        <v>55153</v>
      </c>
    </row>
    <row r="8" spans="1:16" ht="16.8" customHeight="1" x14ac:dyDescent="0.3">
      <c r="A8" s="4">
        <v>59063</v>
      </c>
      <c r="B8" s="5" t="s">
        <v>95</v>
      </c>
      <c r="C8" s="6">
        <v>44539</v>
      </c>
      <c r="D8" s="6">
        <v>55153</v>
      </c>
      <c r="G8">
        <v>27</v>
      </c>
      <c r="H8" s="3"/>
      <c r="I8" t="s">
        <v>48</v>
      </c>
    </row>
    <row r="9" spans="1:16" ht="16.8" customHeight="1" x14ac:dyDescent="0.3">
      <c r="A9" s="4">
        <v>62781</v>
      </c>
      <c r="B9" s="5" t="s">
        <v>96</v>
      </c>
      <c r="C9" s="6">
        <v>45089</v>
      </c>
      <c r="D9" s="6">
        <v>55153</v>
      </c>
      <c r="G9">
        <v>24</v>
      </c>
      <c r="H9" s="3"/>
      <c r="I9" t="s">
        <v>50</v>
      </c>
    </row>
    <row r="10" spans="1:16" ht="16.8" customHeight="1" x14ac:dyDescent="0.3">
      <c r="A10" s="4">
        <v>57264</v>
      </c>
      <c r="B10" s="5" t="s">
        <v>97</v>
      </c>
      <c r="C10" s="6">
        <v>44065</v>
      </c>
      <c r="D10" s="6">
        <v>45503</v>
      </c>
      <c r="G10">
        <v>1</v>
      </c>
      <c r="I10" t="s">
        <v>52</v>
      </c>
    </row>
    <row r="11" spans="1:16" ht="16.8" customHeight="1" x14ac:dyDescent="0.3">
      <c r="A11" s="4">
        <v>23709</v>
      </c>
      <c r="B11" s="5" t="s">
        <v>98</v>
      </c>
      <c r="C11" s="6">
        <v>43919</v>
      </c>
      <c r="D11" s="6">
        <v>45789</v>
      </c>
      <c r="G11" s="16">
        <f>(G9-G10)/G8</f>
        <v>0.85185185185185186</v>
      </c>
      <c r="H11" s="16"/>
      <c r="I11" s="17" t="s">
        <v>54</v>
      </c>
      <c r="J11" s="18"/>
      <c r="K11" s="18"/>
      <c r="L11" s="18"/>
    </row>
    <row r="12" spans="1:16" ht="16.8" customHeight="1" x14ac:dyDescent="0.3">
      <c r="A12" s="4">
        <v>35108</v>
      </c>
      <c r="B12" s="5" t="s">
        <v>99</v>
      </c>
      <c r="C12" s="6">
        <v>44291</v>
      </c>
      <c r="D12" s="6">
        <v>55153</v>
      </c>
      <c r="H12" s="3"/>
    </row>
    <row r="13" spans="1:16" ht="16.8" customHeight="1" x14ac:dyDescent="0.3">
      <c r="A13" s="4">
        <v>23365</v>
      </c>
      <c r="B13" s="5" t="s">
        <v>100</v>
      </c>
      <c r="C13" s="6">
        <v>44389</v>
      </c>
      <c r="D13" s="6">
        <v>55153</v>
      </c>
      <c r="H13" s="3"/>
    </row>
    <row r="14" spans="1:16" ht="16.8" customHeight="1" x14ac:dyDescent="0.3">
      <c r="A14" s="4">
        <v>36987</v>
      </c>
      <c r="B14" s="5" t="s">
        <v>101</v>
      </c>
      <c r="C14" s="6">
        <v>44169</v>
      </c>
      <c r="D14" s="6">
        <v>45684</v>
      </c>
      <c r="H14" s="7"/>
    </row>
    <row r="15" spans="1:16" ht="16.8" customHeight="1" x14ac:dyDescent="0.3">
      <c r="A15" s="4">
        <v>42046</v>
      </c>
      <c r="B15" s="5" t="s">
        <v>102</v>
      </c>
      <c r="C15" s="6">
        <v>44967</v>
      </c>
      <c r="D15" s="6">
        <v>55153</v>
      </c>
      <c r="G15" t="e">
        <f>(COUNTIFS(D:D,"&gt;="&amp;DATE(_xleta.YEAR,12,31),C:C,"&lt;="&amp;DATE(_xleta.YEAR,12,31))/COUNTIFS(C:C,"&lt;="&amp;DATE(_xleta.YEAR,12,31)))*100</f>
        <v>#DIV/0!</v>
      </c>
    </row>
    <row r="16" spans="1:16" ht="16.8" customHeight="1" x14ac:dyDescent="0.3">
      <c r="A16" s="4">
        <v>97467</v>
      </c>
      <c r="B16" s="5" t="s">
        <v>103</v>
      </c>
      <c r="C16" s="6">
        <v>45282</v>
      </c>
      <c r="D16" s="6">
        <v>55153</v>
      </c>
    </row>
    <row r="17" spans="1:4" ht="16.8" customHeight="1" x14ac:dyDescent="0.3">
      <c r="A17" s="4">
        <v>63668</v>
      </c>
      <c r="B17" s="5" t="s">
        <v>104</v>
      </c>
      <c r="C17" s="6">
        <v>44369</v>
      </c>
      <c r="D17" s="6">
        <v>45673</v>
      </c>
    </row>
    <row r="18" spans="1:4" ht="16.8" customHeight="1" x14ac:dyDescent="0.3">
      <c r="A18" s="4">
        <v>89293</v>
      </c>
      <c r="B18" s="5" t="s">
        <v>105</v>
      </c>
      <c r="C18" s="6">
        <v>44256</v>
      </c>
      <c r="D18" s="6">
        <v>55153</v>
      </c>
    </row>
    <row r="19" spans="1:4" ht="16.8" customHeight="1" x14ac:dyDescent="0.3">
      <c r="A19" s="4">
        <v>50238</v>
      </c>
      <c r="B19" s="5" t="s">
        <v>106</v>
      </c>
      <c r="C19" s="6">
        <v>44903</v>
      </c>
      <c r="D19" s="6">
        <v>45508</v>
      </c>
    </row>
    <row r="20" spans="1:4" ht="16.8" customHeight="1" x14ac:dyDescent="0.3">
      <c r="A20" s="4">
        <v>21904</v>
      </c>
      <c r="B20" s="5" t="s">
        <v>107</v>
      </c>
      <c r="C20" s="6">
        <v>44201</v>
      </c>
      <c r="D20" s="6">
        <v>55153</v>
      </c>
    </row>
    <row r="21" spans="1:4" ht="16.8" customHeight="1" x14ac:dyDescent="0.3">
      <c r="A21" s="4">
        <v>59766</v>
      </c>
      <c r="B21" s="5" t="s">
        <v>108</v>
      </c>
      <c r="C21" s="6">
        <v>44994</v>
      </c>
      <c r="D21" s="6">
        <v>55153</v>
      </c>
    </row>
    <row r="22" spans="1:4" ht="16.8" customHeight="1" x14ac:dyDescent="0.3">
      <c r="A22" s="4">
        <v>60374</v>
      </c>
      <c r="B22" s="5" t="s">
        <v>109</v>
      </c>
      <c r="C22" s="6">
        <v>44148</v>
      </c>
      <c r="D22" s="6">
        <v>55153</v>
      </c>
    </row>
    <row r="23" spans="1:4" ht="16.8" customHeight="1" x14ac:dyDescent="0.3">
      <c r="A23" s="4">
        <v>50892</v>
      </c>
      <c r="B23" s="5" t="s">
        <v>110</v>
      </c>
      <c r="C23" s="6">
        <v>45032</v>
      </c>
      <c r="D23" s="6">
        <v>45695</v>
      </c>
    </row>
    <row r="24" spans="1:4" ht="16.8" customHeight="1" x14ac:dyDescent="0.3">
      <c r="A24" s="4">
        <v>50214</v>
      </c>
      <c r="B24" s="5" t="s">
        <v>111</v>
      </c>
      <c r="C24" s="6">
        <v>44486</v>
      </c>
      <c r="D24" s="6">
        <v>55153</v>
      </c>
    </row>
    <row r="25" spans="1:4" ht="16.8" customHeight="1" x14ac:dyDescent="0.3">
      <c r="A25" s="4">
        <v>48507</v>
      </c>
      <c r="B25" s="5" t="s">
        <v>112</v>
      </c>
      <c r="C25" s="6">
        <v>44772</v>
      </c>
      <c r="D25" s="8">
        <v>55153</v>
      </c>
    </row>
    <row r="26" spans="1:4" ht="16.8" customHeight="1" x14ac:dyDescent="0.3">
      <c r="A26" s="4">
        <v>11986</v>
      </c>
      <c r="B26" s="5" t="s">
        <v>113</v>
      </c>
      <c r="C26" s="6">
        <v>44516</v>
      </c>
      <c r="D26" s="6">
        <v>55153</v>
      </c>
    </row>
    <row r="27" spans="1:4" ht="16.8" customHeight="1" x14ac:dyDescent="0.3">
      <c r="A27" s="4">
        <v>99903</v>
      </c>
      <c r="B27" s="5" t="s">
        <v>114</v>
      </c>
      <c r="C27" s="6">
        <v>43842</v>
      </c>
      <c r="D27" s="6">
        <v>55153</v>
      </c>
    </row>
    <row r="28" spans="1:4" ht="16.8" customHeight="1" x14ac:dyDescent="0.3">
      <c r="A28" s="4">
        <v>16156</v>
      </c>
      <c r="B28" s="5" t="s">
        <v>115</v>
      </c>
      <c r="C28" s="6">
        <v>44669</v>
      </c>
      <c r="D28" s="6">
        <v>55153</v>
      </c>
    </row>
    <row r="29" spans="1:4" ht="16.8" customHeight="1" x14ac:dyDescent="0.3">
      <c r="A29" s="4">
        <v>62927</v>
      </c>
      <c r="B29" s="5" t="s">
        <v>116</v>
      </c>
      <c r="C29" s="6">
        <v>45062</v>
      </c>
      <c r="D29" s="6">
        <v>55153</v>
      </c>
    </row>
    <row r="30" spans="1:4" ht="16.8" customHeight="1" x14ac:dyDescent="0.3">
      <c r="A30" s="4">
        <v>61891</v>
      </c>
      <c r="B30" s="5" t="s">
        <v>117</v>
      </c>
      <c r="C30" s="6">
        <v>44220</v>
      </c>
      <c r="D30" s="6">
        <v>45815</v>
      </c>
    </row>
  </sheetData>
  <autoFilter ref="A1:D30" xr:uid="{806F9F1D-9338-4EE9-9163-68CD00D253B2}"/>
  <mergeCells count="1">
    <mergeCell ref="G2:O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8DEC-0B1F-4654-9B4C-9E28C9901A98}">
  <sheetPr codeName="Arkusz7">
    <tabColor rgb="FFED1B5F"/>
  </sheetPr>
  <dimension ref="A1:A19"/>
  <sheetViews>
    <sheetView tabSelected="1" workbookViewId="0">
      <selection sqref="A1:A19"/>
    </sheetView>
  </sheetViews>
  <sheetFormatPr defaultRowHeight="14.4" x14ac:dyDescent="0.3"/>
  <cols>
    <col min="1" max="1" width="114.5546875" bestFit="1" customWidth="1"/>
  </cols>
  <sheetData>
    <row r="1" spans="1:1" x14ac:dyDescent="0.3">
      <c r="A1" s="11" t="s">
        <v>2</v>
      </c>
    </row>
    <row r="2" spans="1:1" x14ac:dyDescent="0.3">
      <c r="A2" t="s">
        <v>3</v>
      </c>
    </row>
    <row r="3" spans="1:1" x14ac:dyDescent="0.3">
      <c r="A3" t="s">
        <v>4</v>
      </c>
    </row>
    <row r="4" spans="1:1" x14ac:dyDescent="0.3">
      <c r="A4" t="s">
        <v>5</v>
      </c>
    </row>
    <row r="5" spans="1:1" x14ac:dyDescent="0.3">
      <c r="A5" t="s">
        <v>6</v>
      </c>
    </row>
    <row r="6" spans="1:1" x14ac:dyDescent="0.3">
      <c r="A6" t="s">
        <v>291</v>
      </c>
    </row>
    <row r="7" spans="1:1" x14ac:dyDescent="0.3">
      <c r="A7" t="s">
        <v>7</v>
      </c>
    </row>
    <row r="8" spans="1:1" x14ac:dyDescent="0.3">
      <c r="A8" t="s">
        <v>8</v>
      </c>
    </row>
    <row r="9" spans="1:1" x14ac:dyDescent="0.3">
      <c r="A9" t="s">
        <v>9</v>
      </c>
    </row>
    <row r="10" spans="1:1" x14ac:dyDescent="0.3">
      <c r="A10" t="s">
        <v>10</v>
      </c>
    </row>
    <row r="11" spans="1:1" x14ac:dyDescent="0.3">
      <c r="A11" t="s">
        <v>11</v>
      </c>
    </row>
    <row r="12" spans="1:1" x14ac:dyDescent="0.3">
      <c r="A12" t="s">
        <v>18</v>
      </c>
    </row>
    <row r="13" spans="1:1" x14ac:dyDescent="0.3">
      <c r="A13" t="s">
        <v>12</v>
      </c>
    </row>
    <row r="14" spans="1:1" x14ac:dyDescent="0.3">
      <c r="A14" t="s">
        <v>290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D248-6685-448A-9467-CBE6E9C6A559}">
  <sheetPr codeName="Arkusz8">
    <tabColor rgb="FF263C8E"/>
  </sheetPr>
  <dimension ref="A1:L10"/>
  <sheetViews>
    <sheetView workbookViewId="0">
      <selection activeCell="D1" sqref="D1:L4"/>
    </sheetView>
  </sheetViews>
  <sheetFormatPr defaultRowHeight="14.4" x14ac:dyDescent="0.3"/>
  <cols>
    <col min="1" max="1" width="16.77734375" bestFit="1" customWidth="1"/>
    <col min="2" max="2" width="9" bestFit="1" customWidth="1"/>
    <col min="3" max="3" width="11.77734375" bestFit="1" customWidth="1"/>
    <col min="4" max="4" width="9.109375" bestFit="1" customWidth="1"/>
    <col min="5" max="5" width="15.77734375" bestFit="1" customWidth="1"/>
    <col min="6" max="6" width="15.88671875" bestFit="1" customWidth="1"/>
    <col min="7" max="7" width="10.109375" bestFit="1" customWidth="1"/>
    <col min="8" max="8" width="17.21875" bestFit="1" customWidth="1"/>
    <col min="9" max="9" width="17.44140625" bestFit="1" customWidth="1"/>
    <col min="10" max="10" width="18.88671875" bestFit="1" customWidth="1"/>
  </cols>
  <sheetData>
    <row r="1" spans="1:12" x14ac:dyDescent="0.3">
      <c r="A1" s="10" t="s">
        <v>44</v>
      </c>
      <c r="D1" s="27" t="s">
        <v>293</v>
      </c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10" t="s">
        <v>45</v>
      </c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3">
      <c r="A3" s="10" t="s">
        <v>46</v>
      </c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3">
      <c r="A4" s="10" t="s">
        <v>47</v>
      </c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3">
      <c r="A5" s="10" t="s">
        <v>49</v>
      </c>
    </row>
    <row r="6" spans="1:12" x14ac:dyDescent="0.3">
      <c r="A6" s="10" t="s">
        <v>51</v>
      </c>
    </row>
    <row r="7" spans="1:12" x14ac:dyDescent="0.3">
      <c r="A7" s="10" t="s">
        <v>53</v>
      </c>
    </row>
    <row r="8" spans="1:12" x14ac:dyDescent="0.3">
      <c r="A8" s="10" t="s">
        <v>55</v>
      </c>
    </row>
    <row r="9" spans="1:12" x14ac:dyDescent="0.3">
      <c r="A9" s="10" t="s">
        <v>56</v>
      </c>
    </row>
    <row r="10" spans="1:12" x14ac:dyDescent="0.3">
      <c r="A10" s="10"/>
    </row>
  </sheetData>
  <mergeCells count="1">
    <mergeCell ref="D1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EXPERT4YOU</vt:lpstr>
      <vt:lpstr>Prompt główny</vt:lpstr>
      <vt:lpstr>Arkusz1</vt:lpstr>
      <vt:lpstr>Dane AI</vt:lpstr>
      <vt:lpstr>DANE AI </vt:lpstr>
      <vt:lpstr>Podstawowe obliczenia</vt:lpstr>
      <vt:lpstr>Retencja z AI</vt:lpstr>
      <vt:lpstr>Test</vt:lpstr>
      <vt:lpstr>EXCEL VBA</vt:lpstr>
      <vt:lpstr>LM102702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sgodz</dc:creator>
  <cp:lastModifiedBy>Sebastian Godziszewski</cp:lastModifiedBy>
  <dcterms:created xsi:type="dcterms:W3CDTF">2022-02-19T14:48:09Z</dcterms:created>
  <dcterms:modified xsi:type="dcterms:W3CDTF">2025-02-27T10:13:45Z</dcterms:modified>
</cp:coreProperties>
</file>